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0" windowHeight="12225" activeTab="0"/>
  </bookViews>
  <sheets>
    <sheet name="Zelena rekreativna zona" sheetId="1" r:id="rId1"/>
    <sheet name="Sheet1" sheetId="2" r:id="rId2"/>
  </sheets>
  <definedNames>
    <definedName name="_xlnm.Print_Area" localSheetId="0">'Zelena rekreativna zona'!$A$1:$G$207</definedName>
  </definedNames>
  <calcPr fullCalcOnLoad="1"/>
</workbook>
</file>

<file path=xl/sharedStrings.xml><?xml version="1.0" encoding="utf-8"?>
<sst xmlns="http://schemas.openxmlformats.org/spreadsheetml/2006/main" count="312" uniqueCount="155">
  <si>
    <t>Опис на работите</t>
  </si>
  <si>
    <t>Количина</t>
  </si>
  <si>
    <t>Единечна мерка</t>
  </si>
  <si>
    <t>м³</t>
  </si>
  <si>
    <t>ВКУПНО</t>
  </si>
  <si>
    <t>ПРИПРЕМНИ РАБОТИ</t>
  </si>
  <si>
    <t>ред. бр</t>
  </si>
  <si>
    <t>м²</t>
  </si>
  <si>
    <r>
      <t>м</t>
    </r>
    <r>
      <rPr>
        <sz val="10"/>
        <color indexed="8"/>
        <rFont val="Calibri"/>
        <family val="2"/>
      </rPr>
      <t>¹</t>
    </r>
  </si>
  <si>
    <t>парче</t>
  </si>
  <si>
    <t>ГОРЕН СТРОЈ</t>
  </si>
  <si>
    <t>НЕПРЕДВИДЕНИ РАБОТИ (10%)</t>
  </si>
  <si>
    <t>Поз.број</t>
  </si>
  <si>
    <t>Ед. цена (ден. без ДДВ)</t>
  </si>
  <si>
    <t>Вк. цена (ден. без ДДВ)</t>
  </si>
  <si>
    <t xml:space="preserve">ВКУПНО </t>
  </si>
  <si>
    <t>Изработка на проект за изведена состојба за фазите и деловите за кои ќе се направат измени во тек на градба</t>
  </si>
  <si>
    <t>ДОЛЕН СТРОЈ</t>
  </si>
  <si>
    <t>Машински ископ на постоечка земја III кат. со дебелина од 30 см со утовар и транспорт на материјалот до депонија обезбедена и осигурана од страна на Изведуваот</t>
  </si>
  <si>
    <t>Рамнење, валирање и изработка на подтло со машинско збивање до збиеност одредена со плоча ф300мм Мс = 30MPa</t>
  </si>
  <si>
    <t>Набавка, транспорт и вградување на чакалест-песковит материјал набавен од позајмиште и негово збивање  со д=25 см</t>
  </si>
  <si>
    <t>Машинско рамнење на постелица и изработка со збивање до збиеност одредена со плоча ф300мм Мс = 50MPa</t>
  </si>
  <si>
    <t>Набавка, транспорт и расистирање на ситен песок  кај пешачките патеки, летниковци  со д=4 см</t>
  </si>
  <si>
    <t>Набавка, транспорт и вградување на бехатон плочки со димензии 10х10х6 см</t>
  </si>
  <si>
    <t>Набавка, транспорт и вградување на парковски рабници МБ 30 и отпорност на мраз М-100 со д=5см согласно стандарт MKC EN 1340, нивно вградување комплет со се бетонски темел МБ-20 и залевање на фугите со цементен маплтер</t>
  </si>
  <si>
    <t>УРБАНА ОПРЕМА</t>
  </si>
  <si>
    <t>Набавка и монтажa на клупа со наслон од главна  носечка метална конструкција  ,   кутијаст профил 100/60/2мм  (3.6 м1)  по две вертикали  и цела хоризонтала  на наслонски дел со нагласен агол на потпирање  комплетно  електростатски бојадисана  во боја по избор на инвеститор Помошна потпирачка кострукција  , флах  60 / 5 мм (3 м1)  во комбинација со затеги  ПП фи 14мм  ( 1 м1 )  и винкла 30/30 мм (0.5м1) со папучи фи  42 /2 мм  - комплетно поцинкувана и комплетно  електростатски бојадисана  во боја по избор на инвеститор и воедно  заварена на главна носечка конструкција /Помошната и главната конструкција се аплицирани со дрвени елементи  4 на наслон и  7 на седало  изведени од стабилизирано чамово/белоборово дрво  /Дрвените елементи на седален дел се со димензија  1800/80/40мм со редење на кант  стабилно прицврстени на помошна конструкција . / Дрвените елементи на наслон се со димензија  1680/80/40мм со редење на кант  стабилно прицврстени на главна конструкција ;Дрвените елементи треба да се фино обработени со оборени ивици и заштитени од атмосверски влијанија најмалку во три слоја со боја на водена основа  а во нијанса по избор на инвеститор . Вкупна димензија на клупа  : висина 870мм /ширина 710мм /должина 1800мм.</t>
  </si>
  <si>
    <t>ХОРТИКУЛТУРНО УРЕДУВАЊЕ</t>
  </si>
  <si>
    <t>Набавка, транспорт на алувијална почва од позајмиште и нејзино растирање слој од 20 см</t>
  </si>
  <si>
    <t>Набавка, транспорт и садење на растенија низ површината предвидена со трева</t>
  </si>
  <si>
    <t>Набавка, транспорт и вградување на супстрат тресет бали</t>
  </si>
  <si>
    <t>РАСТЕНИЈА</t>
  </si>
  <si>
    <t>Aucuba japonica, H =1.2m</t>
  </si>
  <si>
    <t>Lagerstroemia indica Dynamite</t>
  </si>
  <si>
    <t>ЕЛЕКТРИЧНИ ИНСТАЛАЦИИ ЗА ОСВЕТЛУВАЊЕ</t>
  </si>
  <si>
    <t>Да се набави материјал, испорача на лице место, изведе во се према техничкиот опис, цртежите и позитивните технички прописи кои се однесуваат за ваков вид инсталации, со сите механички работи и електрични врски со сиот помошен материјал, комплет способно за работа, а за следните позиции се плаќа:</t>
  </si>
  <si>
    <t>ГРАДЕЖНО-ЗЕМЈЕНИ РАБОТИ И ЗАШТИТА НА ПРОВОДНИЦИ</t>
  </si>
  <si>
    <t xml:space="preserve"> 0,4х0,4х0,8 м = 0,128 м3 х 25</t>
  </si>
  <si>
    <t>Рачен утовар на земја од транспорт до депонија обезбедена и осигурана од страна на Изведувач</t>
  </si>
  <si>
    <t>Изведба на бетонски темел со бетон марка МБ 30 за канделабри, со вградена анкер плоча и цевка Ф76мм за влез-излез на кабловите:</t>
  </si>
  <si>
    <t>0,4х0,4х0,8 м = 0,128 м3 х 25</t>
  </si>
  <si>
    <t>број</t>
  </si>
  <si>
    <t>Поставување на бетонска призма изработена од МБ 30 за ознаки на  каблови на месингана плоча за обележување на премин на кабел под пат</t>
  </si>
  <si>
    <t>СВОДНИЦИ ВО ЗЕМЈА</t>
  </si>
  <si>
    <t>Кабел полаган во веќе ископан ров,</t>
  </si>
  <si>
    <t>ПП00-А-4х35 мм2</t>
  </si>
  <si>
    <t>ПП00-А-4х10 мм2</t>
  </si>
  <si>
    <t>Заземлителна лента ФеЗн 30х4 мм полагана во веќе ископан ров со напојните водови</t>
  </si>
  <si>
    <t xml:space="preserve">Набавка на документација потребна за технички прием на објектот паушал  </t>
  </si>
  <si>
    <t>паушал</t>
  </si>
  <si>
    <t>СВЕТИЛКИ, ИЗВОРИ НА СВЕТЛИНА, КАНДЕЛАБРИ И СТОЛБОВИ</t>
  </si>
  <si>
    <t>Паркова светилка со извор металхалоген или лед светилка 60W</t>
  </si>
  <si>
    <t>Алуминиумски рефлектор опремено со лед 3W .</t>
  </si>
  <si>
    <t>Челична Т- конзола поставена на 10м столбови за монтирање на 3(4) рефлектори</t>
  </si>
  <si>
    <t>РАЗВОДНИ ТАБЛИ И ОРМАРИ</t>
  </si>
  <si>
    <t>Набавка, транспорт и монтажа на НКРО опремен со електро опрема за контрола и напојување на опремата</t>
  </si>
  <si>
    <t>Типски разводен ормар за улично осветление РО изработен од двапати декалиран лим, минизиран и офарбан, 0,7х1,05х0,3: со клуч тип„дистрибувија“ со шини и клеми за влез и излез на кабловите во кој ќе се смести електро опрема</t>
  </si>
  <si>
    <t>ПОДГОТВИТЕЛНИ РАБОТИ</t>
  </si>
  <si>
    <t>ПРЕДМЕР - ПРЕСМЕТКА
ЗА ПАРТЕРНО  И ХОРТИКУЛТУРНО УРЕДУВАЊЕ НА ЗЕЛЕНА РЕКРЕАТИВНА ЗОНА - ГРАДСКИ ПАРК ДОЈРАН</t>
  </si>
  <si>
    <t>ПАРТЕРНО УРЕДУВАЊЕ</t>
  </si>
  <si>
    <t>Дислокација на постоечките споменици на нова локација, комплет со се нивен транспорт и вградување на новата локације со се потребниот темел</t>
  </si>
  <si>
    <t>Рачна демонтажа на постоечкиот бехатон, чистење, редење на палети, утовар и транспорт на истите до локација одредена од инвеститорот</t>
  </si>
  <si>
    <t>Рачно рушење на постоечка патека со утовар и транспорт на материјалот до депонија обезбедена и осигурана од страсна на Инвеститорот</t>
  </si>
  <si>
    <t>Рачен ископ на земја околу постоечки дрва до длабочина 30 см со површина околу дрвото од 4м2, со утовар и транспорт на материјалот до  депонија обезбедена и осигурана од страна на Изведувачот</t>
  </si>
  <si>
    <t>Машински ископ материјал под постоечкиот бехатон со д=35 см со утовар и транспорт на материјалот до депонија обезбедена и осигурана од страна на Изведуваот</t>
  </si>
  <si>
    <r>
      <t>м</t>
    </r>
    <r>
      <rPr>
        <vertAlign val="superscript"/>
        <sz val="10"/>
        <rFont val="Arial"/>
        <family val="2"/>
      </rPr>
      <t>3</t>
    </r>
  </si>
  <si>
    <r>
      <t>м</t>
    </r>
    <r>
      <rPr>
        <vertAlign val="superscript"/>
        <sz val="10"/>
        <rFont val="Arial"/>
        <family val="2"/>
      </rPr>
      <t>2</t>
    </r>
  </si>
  <si>
    <t>Набавка, транспорт и вградување на дробен камен со машинско збивање до потребна збиеност со гранулација 0-32 мм,</t>
  </si>
  <si>
    <t>д = 20 см (кај пешачките патеки,  патеки околу детско игралиште и местото за друштвени игри)</t>
  </si>
  <si>
    <t>д = 15 см (кај детско игралиште)</t>
  </si>
  <si>
    <t xml:space="preserve">Набавка, транспорт и вградување на павер елементи со димензии 30х30х3 см со рељефно пескарна завршна обработка (по изворна Инвеститорот) </t>
  </si>
  <si>
    <t>Набавка, транспорт и вградување на МБ 30 и изработка на бетонска подлога на детско игралиште, д=10 см со дилатациони фуги од 1см на растојание од по 2,0м подолжно и попречно (поле од 4м2) со се оплатирање</t>
  </si>
  <si>
    <t>Набавка, транспорт и вградување на мрежаста арматура Q188 во долна и горна зона пред вградување на бетонот на детското и спортско игралиште</t>
  </si>
  <si>
    <t>Набавка, транспорт и вградување на  гумени плочи  на детско игралиште со се лепење на рамна, чиста и сува бетонска подлога, димензии 50/50 см и дебелина д=25 мм
Суровина: рециклирана гума, безбедна при евентуален пад на дете, бои: зелена и црвена, Прицврстени со специјално двокомпонентно полиуретанско лепило за лепење гума и бетон или асфалт. 1kg/1m2</t>
  </si>
  <si>
    <t>кгр</t>
  </si>
  <si>
    <r>
      <t>м</t>
    </r>
    <r>
      <rPr>
        <vertAlign val="superscript"/>
        <sz val="10"/>
        <rFont val="Arial"/>
        <family val="2"/>
      </rPr>
      <t>1</t>
    </r>
  </si>
  <si>
    <t xml:space="preserve">Набавка и монтажa на корпа за отпадоци од  главна  носечка метална конструкција  , флах  60 / 5 мм (4.3 м1)  во комбинација со  винкла 20/20 мм (2.8м1) со папучи-дистанцери фи  42 /2 мм 0.24м1                                                                  
Главната носечка конструкција  комплетно поцинкувана и комплетно  електростатски бојадисана  во боја по избор на инвеститор  ;       
 Главна носечка конструкција е опремена со ротирачки пепелник                               
Метална ротирачка главна влошка  од 45л. од поцинкуван лим 1мм (0,6м2 ) комплетно електростатски бијадисана и дополнително опремена со полиетиленска внатрешна споредна влошка ;                                                                  
 Аплицирана со дрвени елементи  18  броја  од  ламелирано стабилизирано чамово дрво  ; 
Дрвените елементи се со димензија  60/40мм стабилно прицврстени на главна конструкција ; Дрвените елементи треба да се фино обработени со оборени ивици и заштитени од атмосверски влијанија најмалку во три слоја со боја на водена основа  а во нијанса по избор на инвеститор ;  Вкупна димензија на корп  : висина 430мм /ширина 450мм /должина 420мм </t>
  </si>
  <si>
    <t>Набавка и монтажa на сет – маса со четири седала без наслон (шах гарнитура)   со главна носечка метална конструкција, флах  50 / 5 мм  во комбинација со  КП 100х60мм и КП 60х60мм констуктивно врзани во една целина,  комплетно  електростатски бојадисана  во боја по избор на инвеститор, аплицирана со дрвени елементи  на маса 17  броја  а на седала  4х8 броја, изведени од стабилизирано чамово/белоборово дрво дрво. Масата е аплицирана со наменска шах табла.                                                                   Дрвените елементи се со димензија 4х6 см со редење на кант  стабилно прицврстени на главна конструкција. Дрвените елементи се фино обработени со оборени ивици и заштитени од атмосферски влијанија во три слоја со боја на водена основа  а во нијанса по избор на инвеститор ; Вкупна димензија на гарнитурата  : висина 710мм /ширина 2040мм /должина 2040мм</t>
  </si>
  <si>
    <t>Нaбaвкa, трaнспoрт и вгрaдувaње нa дрвени мoстoви oд чaмoвo дрвo зaштитени сo лaк и бoјa oтпoрнa нa aтмoсферски влијaнијa, димензии 3х1,5м</t>
  </si>
  <si>
    <t>Набавка и монтажа  на детски комплекс од дрво метал со стилизирана  куќарка изведен од главна носечка  конструција  од ламелирани  KVN 10/14 (51m'), 10/10 (87m') гредни носачи поставени на 18 анкер прифатни метални носачи, во комбинација со стабилизиран масив 5/10 (80m') со конструктивно појачување  од цевна конструкција Ф80 (8.0 m')?, Ф 60 (4.0 m'), Ф 32 ( 14m') интерполирани две полиетиленски лизгалки со високи страни и монтажна висина од 150cm/120 см . Во комплексот се интерполирани две дупли клацкалки , троделна  лулашка, четири дрвени, две метални качувалки и две дрвени клупи со наслон – сите врзани во целина на комплексот .
Дрвените елементи треба да бидат чисто и мазно  завршно обработени и заштитени и нијанисрани со боја на водена основа во минимум три слоја.
Металните елементи треба да се поцинкувани и последователно електростатски бојадисани. Комплексот со својата просторност и ликовност треба да асоцира на објект со три нивоа - платформи (П + 1 + 1) и двоводен покрив. и двостран влез Вкупната површина заедно со безбедносната зона и зона за движење е околу 170 м2(13,0 х 13,0). Секоја од функционалните целини треба да ги содржи потребните реквизити за поттикнување на учење и развој на децата, физички и социјален, низ игра и забава.
Комлексот - детско игралиште, содржински треба да е наменет  за група на деца со возраст до 5 години и група на деца со возраст над 5 години, јасно функционално поставени заради подобра контрола, но заедно да чинат една целина.</t>
  </si>
  <si>
    <t>Набавка и монтажа  на независна троделна лулашка  со три наменски седала изведена од ламелирани KVN греди 10/10 во комбинација со цевна конструкција Ф100 / лим d= 5mm (1,6m2) и  4 анкер прифатни метални носачи.
Дрвените елементи треба да бидат фино  завршно обработени и заштитени нијанисрани со боја на водена основа во минимум три слоја.
Металните елементи треба да се поцинкувани и последователно електростатски бојадисани.</t>
  </si>
  <si>
    <t>Набавка и монтажа  на  амортизерна клацкалка со наменски амортизер, двојна анкер плоча и стилизирана фигура од полиетилен.</t>
  </si>
  <si>
    <t>Набавка и монтажа  на стилизирана фигура брод од дрвен масив во повеќе бои, а со димензии 2100/800/300+1700mm.
Дрвените елементи треба да бидат фино  завршно обработени и заштитени нијансирани со боја на водена основа во минимум три слоја.</t>
  </si>
  <si>
    <t>Набавка и монтажа  на  стилизирана фигура воз од дрвен масив  во пове}е бои а со димензии 2150/600/250mm.
Дрвените елементи треба да бидат фино  завршно обработени и заштитени нијансирани со боја на водена основа во минимум три слоја.</t>
  </si>
  <si>
    <t>Набавка и монтажа  на  стилизирана фигура автомобил од дрвен масив  во повеќе бои, а со димензии 1150/880/600mm.
Дрвените елементи треба да бидат фино  завршно обработени и заштитени нијансирани со боја на водена основа во минимум три слоја.</t>
  </si>
  <si>
    <t>Набавка, транспорт и монтажа на ограда за детско игралиште согласно деталот од проектот комплет со се анкерисување во арм.бет. темел од МБ 30 со х=0,80 м</t>
  </si>
  <si>
    <t>Набавка, транспорт и вградување во бетонски темели 30х30х80 см МБ 30 со се анкирусување со метална плочка на шестоаголен летниковец со пречник 3,5м изработен од чамово дрво, комплет со се дрвени клупи и маса.
Кровот да виде покриен со бродски под, шинддра и тер папир.
Дрвени столбови 12х12см со висина H=2,5м
Целата дрвена конструкција да биде соодветно заштитена и премачкана со премази за заштита од атмосферски влијанија.</t>
  </si>
  <si>
    <t>• Формирање на тревник
- фина нивелација
- валирање
- сеење на тревно семе
- ѓубрење на тревник
- средство против земјишни инсекти.</t>
  </si>
  <si>
    <t>Hudrangea annabele rosea, H =0.4m
-растојание на садење 0.5m</t>
  </si>
  <si>
    <t>Osmanthus olea fragrans, H = 2.2m</t>
  </si>
  <si>
    <t>Magnolia grandiflora, H =3m
Ø =16/18m</t>
  </si>
  <si>
    <t>Рачен ископ на земја од 3-та категорија за темели на канделабри-столбови
до димензии на темелот:</t>
  </si>
  <si>
    <t>1,1х1,1х1,3 м = 1,573 м3 х 12</t>
  </si>
  <si>
    <r>
      <t xml:space="preserve"> 0,4х0,4х0,8 м </t>
    </r>
    <r>
      <rPr>
        <sz val="10"/>
        <rFont val="Calibri"/>
        <family val="2"/>
      </rPr>
      <t>=</t>
    </r>
    <r>
      <rPr>
        <sz val="10"/>
        <rFont val="Arial"/>
        <family val="2"/>
      </rPr>
      <t xml:space="preserve"> 0,128 м3 х 95</t>
    </r>
  </si>
  <si>
    <t xml:space="preserve"> 0,4х0,4х0,8 м = 0,128 м3 х 15</t>
  </si>
  <si>
    <t>Рачен иск ров во земја од 3-та катего- рија со димензии 0,4х0,8 м за полагање на доводни и разводни каблови, со затрпување, набивање и однос на преостанатата земја</t>
  </si>
  <si>
    <t>Посипување на слој на ситен песок во дебелина од 10 см под и над положените каблови:
0,4х0,2х1700 м</t>
  </si>
  <si>
    <t>04х0,2х500 м</t>
  </si>
  <si>
    <t>04х0,2х650 м</t>
  </si>
  <si>
    <t>0,4х0,4х0,8 м = 0,128 м3 х 95</t>
  </si>
  <si>
    <t>0,4х0,4х0,8 м = 0,128 м3 х 15</t>
  </si>
  <si>
    <t>Поставување на бетонско постолје 0,8х0,4х0,6 од бетон МБ 30 за типски разводен ормар:
- постоље за ормар РО</t>
  </si>
  <si>
    <t>Поставување на заштитни коруби (штитници) и упозорителна лента
над кабловите во ровот</t>
  </si>
  <si>
    <t>ПП00-А-4х16 мм2</t>
  </si>
  <si>
    <t xml:space="preserve">Приклучување на краевите на кабловите во разводните таблички во столбовите за осветление и разводни ормари со кабел папучи способно за работа </t>
  </si>
  <si>
    <t>Челичен столб за електрично осветление, минизиран и офарбан со разводна табличка во столбот со 3(4) автоматски осигурачи од 10А, клеми за влез - излез за кабел ПП00-А-4х10мм2 и кабли 3(4)хПП00-у-3х2,5мм2 од табличката (ИП44) до светилките
- столб со висина Н = 10 м</t>
  </si>
  <si>
    <t>Челичен столб за електрично осветление, минизиран и офарбан со разводна табличка во столбот со 1 автоматски осигурачи од 10А, клеми за влез - излез за кабел ПП00-А-4х10мм2 и кабел 1хПП00-у-3х2,5мм2 од табличката (ИП44) до светилките
- столб со висина Н = 4 м (Ф 100мм)</t>
  </si>
  <si>
    <t>Светлечко столбче со штедлива сијалица 23W</t>
  </si>
  <si>
    <t xml:space="preserve">Рефлектор со металхалогена сијалица 400Њ со алуминиумско куќиште </t>
  </si>
  <si>
    <t>ПАРК ЗА МИЛЕНИЦИ</t>
  </si>
  <si>
    <t>елемент бр. 1 РАМПА-МОСТ</t>
  </si>
  <si>
    <t>Рачен ископ на земја за изработка на темели со утовар и транспорт на материјалот до депонија 0,3х0,3х0,8</t>
  </si>
  <si>
    <t>Набавка, транспорт и вградување на бетонски темели од МБ 25 0,3х0,3х0,8</t>
  </si>
  <si>
    <t xml:space="preserve">Набавка, транспорт и вградување на метални столбови со д=5мм и ф50мм л=122 см во бетонски темел меѓусебно поврзани со метална греда ф50мм л=77 см, сотоплопоцинкување + пластификација согласно стандардот EN ISO 1461:2010 и бојадисани по боја на Инвеститорот </t>
  </si>
  <si>
    <t>Набавка, транспорт и вградување на метални столбови  со д=5мм и ф50мм л=60 см во бетонски темел меѓусебно поврзани со метална греда (ф5х77 см), со топлопоцинкување +пластификација согласно стандардот EN ISO 1461:2010 и бојадисани по боја на Инвеститорот</t>
  </si>
  <si>
    <t>Набавка, транспорт и вградување на метални попречни греди под плочите за одењесо д=5мм и ф50мм л=77 см , со топлопоцинкување +пластификација согласно стандардот EN ISO 1461 и бојадисани по боја на Инвеститорот</t>
  </si>
  <si>
    <t>Набавка, транспорт и вградување на дрвена плоча за одење (4х4 см) л=195 см изведени од стабилизирано чамово дрво 2 класа заштитени со премаз за заштита на дрвото од штетници, временски и механички влијанија УВ заштита фино завршно обработени и заштитени нијансирани со боја по избор на Инвеститор на водена основа во минимум три слоја.</t>
  </si>
  <si>
    <t>Набавка, транспорт и вградување на дрвена плоча за одење (4х4 см) л=205 см, изведени од стабилизирано чамово дрво 2 класа, заштитени со премаз за заштита на дрвото од штетници, временски и механички влијанија и УВ заштита, фино завршно обработени и заштитени нијансирани со боја по избор на Инвеститор на водена основа во минимум три слоја.</t>
  </si>
  <si>
    <t xml:space="preserve">Набавка, транспорт и вградување на метален прицврстувач на плочите за одење  со топлопоцинкување + пластификација согласно стандардот EN EN ISO 1461:2010 и со УВ заштита </t>
  </si>
  <si>
    <t>Машински ископ на земја за изработка на заштитен слој околу реквизит со утовар и транспорт на материјалот до депонија д=10 см</t>
  </si>
  <si>
    <t>Набавка, транспорт и вградување на ситен песок со фракција 4-31,5 мм, д=10 см</t>
  </si>
  <si>
    <t>елемент бр.2 КОСИНА ЗА КАЧУВАЊЕ</t>
  </si>
  <si>
    <t>Набавка, транспорт и вградување на комплетен реквизит - косина за качување изработено од стабилизирано чамово дрво 2 класа, елементите да бидат споени со соодветни поцинкувани машински челични заврти со целосен навој и со навртки, заштита на дрвото од штетници, временски и механички влијанија и УВ заштита на предивената локација 
Реквизитот да биде изработен согласно деталите во лист 4 и 5</t>
  </si>
  <si>
    <t>елемент бр.3 ПРЕПРЕКИ</t>
  </si>
  <si>
    <t>Набавка, транспорт и вградување на комплетен реквизит - препрека со една даска комплет изработено од стабилизирано чамово дрво 2 класа, елементите да бидат споени со соодветни поцинкувани машински челични заврти со целосен навој и со навртки, заштита на дрвото од штетници, временски и механички влијанија и УВ заштита на предивената локација 
Реквизитот да биде изработен согласно деталите во лист 6,7 и 8</t>
  </si>
  <si>
    <t>Набавка, транспорт и вградување на комплетен реквизит - препрека со две даски комплетизработено од стабилизирано чамово дрво 2 класа, елементите да бидат споени со соодветни поцинкувани машински челични заврти со целосен навој и со навртки, заштита на дрвото од штетници, временски и механички влијанија и УВ заштита на предивената локација 
Реквизитот да биде изработен согласно деталите во лист 6,7 и 8</t>
  </si>
  <si>
    <t>елемент бр.4 ТРЕНИНГ ПЛАТФОРМА</t>
  </si>
  <si>
    <t>Набавка, транспорт и вградување на комплетен реквизит - тренинг платформа изработено од стабилизирано чамово дрво 2 класа, елементите да бидат споени со соодветни поцинкувани машински челични заврти со целосен навој и со навртки, заштита на дрвото од штетници, временски и механички влијанија и УВ заштита на предивената локација 
Реквизитот да биде изработен согласно деталите во лист 10,11 и 12</t>
  </si>
  <si>
    <t>Рачен ископ на земја за изработка на темели</t>
  </si>
  <si>
    <t>Набавка, транспорт и вградување на четири бетонски темели од МБ 25 со се анкер (4Ф8мм на еден темел) и челична подлошка со д=2,5 мм по столб, димензии на темелот се 50х20 см</t>
  </si>
  <si>
    <t>елемент бр.5 КУЌАРКА</t>
  </si>
  <si>
    <t>Набавка, транспорт и вградување на комплетен реквизит - куќарка изработено од стабилизирано чамово дрво 2 класа, елементите да бидат споени со соодветни поцинкувани машински челични заврти со целосен навој и со навртки прицврстена со метални подлошки на дрвен носач, со заштита на дрвото од штетници, временски и механички влијанија и УВ заштита на предивената локација 
Реквизитот да биде изработен согласно деталите во лист 10,11 и 12</t>
  </si>
  <si>
    <t>Набавка, транспорт и вградување на четири бетонски темели од МБ 25 со се анкер (4Ф8мм на еден темел) и челична подлошка со д=2,5 мм по столб, димензии на темелот се 50х30 см</t>
  </si>
  <si>
    <t>елемент бр.6 ГРЕДА ЗА БАЛАНС</t>
  </si>
  <si>
    <t>Набавка, транспорт и вградување на комплетен реквизит - греда за баланс изработено од стабилизирано чамово дрво 2 класа, елементите да бидат споени со соодветни поцинкувани машински челични заврти со целосен навој и со навртки, со заштита на дрвото од штетници, временски и механички влијанија и УВ заштита на предивената локација 
Реквизитот да биде изработен согласно деталите во лист 16 и 17</t>
  </si>
  <si>
    <t>елемент бр.7 ДРВЕНА КЛАЦКАЛКА</t>
  </si>
  <si>
    <t>Набавка, транспорт и вградување на комплетен реквизит - дрвена клацкалка so d=4см со димензии 40/300 см  изработено од стабилизирано чамово дрво 2 класа,  поставена на метални столбови ф6мм со л=79см, елементите да бидат споени со соодветни поцинкувани машински челични заврти со целосен навој и со навртки, со заштита на дрвото од штетници, временски и механички влијанија и УВ заштита на предивената локација 
Реквизитот да биде изработен согласно деталите во лист 18 и 19</t>
  </si>
  <si>
    <t>Рачен ископ на земја за изработка на бетонски темели со МБ 25</t>
  </si>
  <si>
    <t xml:space="preserve">Набавка, транспорт и вградување на фабрички изработени темели со димензии 30х30х45 см од МБ 25 </t>
  </si>
  <si>
    <t>Рачно враќање со збивање на вишокот ископана земја околу темелите</t>
  </si>
  <si>
    <t>2Д ПАНЕЛНА ОГРАДА И ТЕРЕНОТ ЗА ПОСТАВУВАЊЕ НА ПАРКОТ</t>
  </si>
  <si>
    <t>Рамнење на теренот со ископ до д=25см, со набавка и транспорт и поставување на нова хумусна земја</t>
  </si>
  <si>
    <t>Набавка, транспорт и разистирање на трева</t>
  </si>
  <si>
    <t>Чистење од грмушки, корења од дрва и  и рамнење на постоечкиот терен каде ќе се поставува паркот</t>
  </si>
  <si>
    <t>Набавка, транспорт и вградување на топлоцинкувана+пластифицирана 2Д панелна ограда согласно EN 1461 со димензии 160х200 см, со дебелина на хоризонтални жици 2х8мм од двете страни на вертикалната споена со полн вар и вертикална жица 1х6 мм поставена на  топлоцинкувани столбови прицврстени со спојки од завртка и ПВЦ капак.
Окцата да се со димензии 14х3 см.
Оградата да биде изработен согласно деталите во лист 20 и 21 во чисто зелена боја со шифра RAL 6037</t>
  </si>
  <si>
    <t>Набавка, транспорт и вградување на топлоцинкуван+пластифициран столб со димензии 6х6х260 см со дебелина на лим 2,5мм на бетонски темели од МБ 25 и димензии 30х80 см, обоен со чисто зелена боја со шифра RAL 6037</t>
  </si>
  <si>
    <t>Набавка, транспорт и вградување на фабрички изработени темели со димензии 30х30х80 см од МБ 25, боја зелена</t>
  </si>
  <si>
    <t>Набавка, транспорт и вградување на еднокрилни врати комплет со топлоцинкувани столбови 3х8 см, рам со исполна од панелна ограда, шарки, брава, клуч, цилиндер, димензија на врата 73х160 см во рам од лим со димензии 4,5х4,5 см и дебелина на лим 2,5мм
Вратата да биде изработен согласно деталите во лист 22 во зелена боја</t>
  </si>
  <si>
    <t>Утовар и транспорт на вишокот земја до депонија осигурана и обезбедена од страна на Изведувач</t>
  </si>
  <si>
    <t>Набавка, транспорт и вградување на завртки и ПВЦ капа 45/35/25 мм за прицврстување на 2Д панелната ограда за столбот (по 3 на столб) во чисто зелена боја со шифра RAL 6037</t>
  </si>
  <si>
    <r>
      <t>м</t>
    </r>
    <r>
      <rPr>
        <sz val="10"/>
        <color indexed="8"/>
        <rFont val="Calibri"/>
        <family val="2"/>
      </rPr>
      <t>²</t>
    </r>
  </si>
  <si>
    <t>ЗБИРНА РЕКАПИТУЛАЦИЈА</t>
  </si>
  <si>
    <t>ПОДГОТВИТЕЛНИ РАБОТИ / ХОРТИКУЛТУРНО УРЕДУВАЊЕ</t>
  </si>
  <si>
    <t>ГРАДЕЖНО-ЗЕМЈАНИ РАБОТИ И ЗАШТИТА НА ПРОВОДНИЦИ</t>
  </si>
  <si>
    <t>елемент бр.1 РАМПА-МОСТ (ПАРК ЗА МИЛЕНИЦИ)</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</si>
</sst>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ен.&quot;;\-#,##0\ &quot;ден.&quot;"/>
    <numFmt numFmtId="165" formatCode="#,##0\ &quot;ден.&quot;;[Red]\-#,##0\ &quot;ден.&quot;"/>
    <numFmt numFmtId="166" formatCode="#,##0.00\ &quot;ден.&quot;;\-#,##0.00\ &quot;ден.&quot;"/>
    <numFmt numFmtId="167" formatCode="#,##0.00\ &quot;ден.&quot;;[Red]\-#,##0.00\ &quot;ден.&quot;"/>
    <numFmt numFmtId="168" formatCode="_-* #,##0\ &quot;ден.&quot;_-;\-* #,##0\ &quot;ден.&quot;_-;_-* &quot;-&quot;\ &quot;ден.&quot;_-;_-@_-"/>
    <numFmt numFmtId="169" formatCode="_-* #,##0\ _д_е_н_._-;\-* #,##0\ _д_е_н_._-;_-* &quot;-&quot;\ _д_е_н_._-;_-@_-"/>
    <numFmt numFmtId="170" formatCode="_-* #,##0.00\ &quot;ден.&quot;_-;\-* #,##0.00\ &quot;ден.&quot;_-;_-* &quot;-&quot;??\ &quot;ден.&quot;_-;_-@_-"/>
    <numFmt numFmtId="171" formatCode="_-* #,##0.00\ _д_е_н_._-;\-* #,##0.00\ _д_е_н_._-;_-* &quot;-&quot;??\ _д_е_н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0.0000"/>
    <numFmt numFmtId="182" formatCode="0.000"/>
    <numFmt numFmtId="183" formatCode="0.00000"/>
    <numFmt numFmtId="184" formatCode="0.000000"/>
    <numFmt numFmtId="185" formatCode="[$-409]dddd\,\ mmmm\ d\,\ yyyy"/>
    <numFmt numFmtId="186" formatCode="[$-409]h:mm:ss\ AM/PM"/>
    <numFmt numFmtId="187" formatCode="[$-42F]General"/>
    <numFmt numFmtId="188" formatCode="[$-42F]0"/>
    <numFmt numFmtId="189" formatCode="[$-42F]#,##0"/>
    <numFmt numFmtId="190" formatCode="#,##0.0"/>
  </numFmts>
  <fonts count="49">
    <font>
      <sz val="10"/>
      <name val="Arial"/>
      <family val="0"/>
    </font>
    <font>
      <u val="single"/>
      <sz val="10"/>
      <color indexed="36"/>
      <name val="Arial"/>
      <family val="2"/>
    </font>
    <font>
      <u val="single"/>
      <sz val="10"/>
      <color indexed="12"/>
      <name val="Arial"/>
      <family val="2"/>
    </font>
    <font>
      <b/>
      <sz val="10"/>
      <name val="Arial"/>
      <family val="2"/>
    </font>
    <font>
      <sz val="10"/>
      <color indexed="8"/>
      <name val="Arial"/>
      <family val="2"/>
    </font>
    <font>
      <sz val="8"/>
      <name val="Arial"/>
      <family val="0"/>
    </font>
    <font>
      <sz val="10"/>
      <color indexed="8"/>
      <name val="Calibri"/>
      <family val="2"/>
    </font>
    <font>
      <b/>
      <sz val="8"/>
      <name val="Arial"/>
      <family val="2"/>
    </font>
    <font>
      <vertAlign val="superscript"/>
      <sz val="10"/>
      <name val="Arial"/>
      <family val="2"/>
    </font>
    <font>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5D5"/>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color indexed="63"/>
      </left>
      <right style="thin"/>
      <top style="medium"/>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style="medium"/>
      <bottom style="medium"/>
    </border>
    <border>
      <left style="medium"/>
      <right style="thin"/>
      <top>
        <color indexed="63"/>
      </top>
      <bottom style="thin"/>
    </border>
    <border>
      <left style="medium"/>
      <right style="thin"/>
      <top style="thin"/>
      <bottom>
        <color indexed="63"/>
      </bottom>
    </border>
    <border>
      <left style="thin"/>
      <right style="thin"/>
      <top>
        <color indexed="63"/>
      </top>
      <bottom>
        <color indexed="63"/>
      </bottom>
    </border>
    <border>
      <left>
        <color indexed="63"/>
      </left>
      <right style="medium"/>
      <top>
        <color indexed="63"/>
      </top>
      <bottom style="medium"/>
    </border>
    <border>
      <left>
        <color indexed="63"/>
      </left>
      <right style="medium"/>
      <top>
        <color indexed="63"/>
      </top>
      <bottom style="thin"/>
    </border>
    <border>
      <left style="medium"/>
      <right style="thin"/>
      <top style="thin"/>
      <bottom style="thin"/>
    </border>
    <border>
      <left style="thin">
        <color rgb="FF000000"/>
      </left>
      <right>
        <color indexed="63"/>
      </right>
      <top style="thin">
        <color rgb="FF000000"/>
      </top>
      <bottom style="thin">
        <color rgb="FF000000"/>
      </bottom>
    </border>
    <border>
      <left style="medium"/>
      <right style="thin"/>
      <top>
        <color indexed="63"/>
      </top>
      <bottom>
        <color indexed="63"/>
      </bottom>
    </border>
    <border>
      <left style="thin"/>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medium"/>
      <bottom style="medium"/>
    </border>
    <border>
      <left>
        <color indexed="63"/>
      </left>
      <right>
        <color indexed="63"/>
      </right>
      <top style="thin"/>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style="thin"/>
      <bottom>
        <color indexed="63"/>
      </bottom>
    </border>
    <border>
      <left style="medium"/>
      <right>
        <color indexed="63"/>
      </right>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87" fontId="33" fillId="0" borderId="0" applyBorder="0" applyProtection="0">
      <alignment vertical="center"/>
    </xf>
    <xf numFmtId="0" fontId="34" fillId="0" borderId="0" applyNumberFormat="0" applyFill="0" applyBorder="0" applyAlignment="0" applyProtection="0"/>
    <xf numFmtId="0" fontId="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187" fontId="42" fillId="0" borderId="0" applyBorder="0">
      <alignment/>
      <protection locked="0"/>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33">
    <xf numFmtId="0" fontId="0" fillId="0" borderId="0" xfId="0" applyAlignment="1">
      <alignment/>
    </xf>
    <xf numFmtId="0" fontId="0" fillId="0" borderId="0" xfId="0" applyFont="1" applyAlignment="1">
      <alignment/>
    </xf>
    <xf numFmtId="0" fontId="0" fillId="0" borderId="0" xfId="0" applyFont="1" applyBorder="1" applyAlignment="1">
      <alignment/>
    </xf>
    <xf numFmtId="0" fontId="4" fillId="0" borderId="0" xfId="0" applyFont="1" applyAlignment="1">
      <alignment/>
    </xf>
    <xf numFmtId="2" fontId="0" fillId="0" borderId="10" xfId="0" applyNumberFormat="1" applyFont="1" applyBorder="1" applyAlignment="1">
      <alignment/>
    </xf>
    <xf numFmtId="0" fontId="0" fillId="32" borderId="0" xfId="0" applyFont="1" applyFill="1" applyAlignment="1">
      <alignment/>
    </xf>
    <xf numFmtId="0" fontId="0" fillId="0" borderId="0" xfId="0" applyFont="1" applyFill="1" applyAlignment="1">
      <alignment/>
    </xf>
    <xf numFmtId="0" fontId="3" fillId="11" borderId="11" xfId="0" applyFont="1" applyFill="1" applyBorder="1" applyAlignment="1">
      <alignment horizontal="right"/>
    </xf>
    <xf numFmtId="0" fontId="3" fillId="11" borderId="12" xfId="0" applyFont="1" applyFill="1" applyBorder="1" applyAlignment="1">
      <alignment/>
    </xf>
    <xf numFmtId="0" fontId="0" fillId="11" borderId="0" xfId="0" applyFont="1" applyFill="1" applyAlignment="1">
      <alignment/>
    </xf>
    <xf numFmtId="1" fontId="3" fillId="11" borderId="11" xfId="0" applyNumberFormat="1" applyFont="1" applyFill="1" applyBorder="1" applyAlignment="1">
      <alignment vertical="top"/>
    </xf>
    <xf numFmtId="2" fontId="3" fillId="11" borderId="12" xfId="0" applyNumberFormat="1" applyFont="1" applyFill="1" applyBorder="1" applyAlignment="1">
      <alignment/>
    </xf>
    <xf numFmtId="2" fontId="0" fillId="11" borderId="12" xfId="0" applyNumberFormat="1" applyFont="1" applyFill="1" applyBorder="1" applyAlignment="1">
      <alignment/>
    </xf>
    <xf numFmtId="2" fontId="0" fillId="11" borderId="12" xfId="0" applyNumberFormat="1" applyFont="1" applyFill="1" applyBorder="1" applyAlignment="1">
      <alignment horizontal="right"/>
    </xf>
    <xf numFmtId="2" fontId="0" fillId="11" borderId="13" xfId="0" applyNumberFormat="1" applyFont="1" applyFill="1" applyBorder="1" applyAlignment="1">
      <alignment horizontal="right"/>
    </xf>
    <xf numFmtId="1" fontId="3" fillId="11" borderId="14" xfId="0" applyNumberFormat="1" applyFont="1" applyFill="1" applyBorder="1" applyAlignment="1">
      <alignment horizontal="right" vertical="top"/>
    </xf>
    <xf numFmtId="2" fontId="3" fillId="11" borderId="15" xfId="0" applyNumberFormat="1" applyFont="1" applyFill="1" applyBorder="1" applyAlignment="1">
      <alignment/>
    </xf>
    <xf numFmtId="0" fontId="0" fillId="11" borderId="15" xfId="0" applyFont="1" applyFill="1" applyBorder="1" applyAlignment="1">
      <alignment horizontal="center"/>
    </xf>
    <xf numFmtId="2" fontId="3" fillId="11" borderId="16" xfId="0" applyNumberFormat="1" applyFont="1" applyFill="1" applyBorder="1" applyAlignment="1">
      <alignment/>
    </xf>
    <xf numFmtId="0" fontId="0" fillId="11" borderId="12" xfId="0" applyFont="1" applyFill="1" applyBorder="1" applyAlignment="1">
      <alignment/>
    </xf>
    <xf numFmtId="0" fontId="0" fillId="11" borderId="13" xfId="0" applyFont="1" applyFill="1" applyBorder="1" applyAlignment="1">
      <alignment/>
    </xf>
    <xf numFmtId="180" fontId="0" fillId="0" borderId="17" xfId="0" applyNumberFormat="1" applyFont="1" applyFill="1" applyBorder="1" applyAlignment="1">
      <alignment horizontal="right" wrapText="1"/>
    </xf>
    <xf numFmtId="0" fontId="4" fillId="0" borderId="17" xfId="0" applyFont="1" applyFill="1" applyBorder="1" applyAlignment="1">
      <alignment horizontal="center"/>
    </xf>
    <xf numFmtId="2" fontId="4" fillId="0" borderId="17" xfId="0" applyNumberFormat="1" applyFont="1" applyFill="1" applyBorder="1" applyAlignment="1">
      <alignment horizontal="center"/>
    </xf>
    <xf numFmtId="0" fontId="4" fillId="0" borderId="18" xfId="0" applyFont="1" applyFill="1" applyBorder="1" applyAlignment="1">
      <alignment horizontal="center"/>
    </xf>
    <xf numFmtId="2" fontId="4" fillId="0" borderId="18" xfId="0" applyNumberFormat="1" applyFont="1" applyFill="1" applyBorder="1" applyAlignment="1">
      <alignment horizontal="center"/>
    </xf>
    <xf numFmtId="2" fontId="0" fillId="0" borderId="17" xfId="0" applyNumberFormat="1" applyFont="1" applyFill="1" applyBorder="1" applyAlignment="1">
      <alignment/>
    </xf>
    <xf numFmtId="0" fontId="0" fillId="32" borderId="0" xfId="0" applyFont="1" applyFill="1" applyBorder="1" applyAlignment="1">
      <alignment/>
    </xf>
    <xf numFmtId="0" fontId="3" fillId="0" borderId="17" xfId="0" applyFont="1" applyFill="1" applyBorder="1" applyAlignment="1">
      <alignment/>
    </xf>
    <xf numFmtId="180" fontId="0" fillId="0" borderId="19" xfId="0" applyNumberFormat="1" applyFont="1" applyFill="1" applyBorder="1" applyAlignment="1">
      <alignment horizontal="right" vertical="top" wrapText="1"/>
    </xf>
    <xf numFmtId="2" fontId="4" fillId="0" borderId="19" xfId="0" applyNumberFormat="1" applyFont="1" applyFill="1" applyBorder="1" applyAlignment="1">
      <alignment horizontal="center"/>
    </xf>
    <xf numFmtId="1" fontId="3" fillId="11" borderId="14" xfId="0" applyNumberFormat="1" applyFont="1" applyFill="1" applyBorder="1" applyAlignment="1">
      <alignment horizontal="right"/>
    </xf>
    <xf numFmtId="2" fontId="0" fillId="11" borderId="15" xfId="42" applyNumberFormat="1" applyFont="1" applyFill="1" applyBorder="1" applyAlignment="1">
      <alignment horizontal="center"/>
    </xf>
    <xf numFmtId="2" fontId="3" fillId="11" borderId="20" xfId="0" applyNumberFormat="1" applyFont="1" applyFill="1" applyBorder="1" applyAlignment="1">
      <alignment/>
    </xf>
    <xf numFmtId="0" fontId="0" fillId="11" borderId="21" xfId="0" applyFont="1" applyFill="1" applyBorder="1" applyAlignment="1">
      <alignment/>
    </xf>
    <xf numFmtId="180" fontId="0" fillId="0" borderId="17" xfId="0" applyNumberFormat="1" applyFont="1" applyFill="1" applyBorder="1" applyAlignment="1">
      <alignment horizontal="right" vertical="top" wrapText="1"/>
    </xf>
    <xf numFmtId="0" fontId="0" fillId="5" borderId="0" xfId="0" applyFont="1" applyFill="1" applyAlignment="1">
      <alignment/>
    </xf>
    <xf numFmtId="0" fontId="0" fillId="33" borderId="0" xfId="0" applyFont="1" applyFill="1" applyAlignment="1">
      <alignment/>
    </xf>
    <xf numFmtId="0" fontId="4" fillId="5" borderId="0" xfId="0" applyFont="1" applyFill="1" applyAlignment="1">
      <alignment/>
    </xf>
    <xf numFmtId="2" fontId="3" fillId="5" borderId="22" xfId="0" applyNumberFormat="1" applyFont="1" applyFill="1" applyBorder="1" applyAlignment="1">
      <alignment/>
    </xf>
    <xf numFmtId="0" fontId="3" fillId="0" borderId="14" xfId="0" applyNumberFormat="1" applyFont="1" applyFill="1" applyBorder="1" applyAlignment="1">
      <alignment wrapText="1"/>
    </xf>
    <xf numFmtId="1" fontId="3" fillId="11" borderId="23" xfId="0" applyNumberFormat="1" applyFont="1" applyFill="1" applyBorder="1" applyAlignment="1">
      <alignment horizontal="right" vertical="top"/>
    </xf>
    <xf numFmtId="0" fontId="3" fillId="0" borderId="15" xfId="0" applyNumberFormat="1" applyFont="1" applyFill="1" applyBorder="1" applyAlignment="1">
      <alignment horizontal="center" wrapText="1"/>
    </xf>
    <xf numFmtId="0" fontId="3" fillId="0" borderId="20" xfId="0" applyNumberFormat="1" applyFont="1" applyFill="1" applyBorder="1" applyAlignment="1">
      <alignment horizontal="center" wrapText="1"/>
    </xf>
    <xf numFmtId="180" fontId="0" fillId="0" borderId="24" xfId="0" applyNumberFormat="1" applyFont="1" applyFill="1" applyBorder="1" applyAlignment="1">
      <alignment horizontal="right" vertical="top" wrapText="1"/>
    </xf>
    <xf numFmtId="180" fontId="0" fillId="0" borderId="25" xfId="0" applyNumberFormat="1" applyFont="1" applyFill="1" applyBorder="1" applyAlignment="1">
      <alignment vertical="top" wrapText="1"/>
    </xf>
    <xf numFmtId="1" fontId="0" fillId="0" borderId="17" xfId="0" applyNumberFormat="1" applyFont="1" applyFill="1" applyBorder="1" applyAlignment="1">
      <alignment horizontal="right" wrapText="1"/>
    </xf>
    <xf numFmtId="2" fontId="3" fillId="0" borderId="11" xfId="0" applyNumberFormat="1" applyFont="1" applyFill="1" applyBorder="1" applyAlignment="1">
      <alignment horizontal="center" vertical="center" wrapText="1"/>
    </xf>
    <xf numFmtId="2" fontId="3" fillId="0" borderId="26" xfId="0" applyNumberFormat="1" applyFont="1" applyFill="1" applyBorder="1" applyAlignment="1">
      <alignment horizontal="center" vertical="center" wrapText="1"/>
    </xf>
    <xf numFmtId="2" fontId="3" fillId="0" borderId="12" xfId="0" applyNumberFormat="1" applyFont="1" applyFill="1" applyBorder="1" applyAlignment="1">
      <alignment horizontal="center" vertical="center" wrapText="1"/>
    </xf>
    <xf numFmtId="1" fontId="0" fillId="0" borderId="27" xfId="0" applyNumberFormat="1" applyFont="1" applyFill="1" applyBorder="1" applyAlignment="1">
      <alignment horizontal="right" vertical="top" wrapText="1"/>
    </xf>
    <xf numFmtId="1" fontId="0" fillId="0" borderId="28" xfId="0" applyNumberFormat="1" applyFont="1" applyFill="1" applyBorder="1" applyAlignment="1">
      <alignment vertical="top" wrapText="1"/>
    </xf>
    <xf numFmtId="1" fontId="0" fillId="0" borderId="17" xfId="0" applyNumberFormat="1" applyFont="1" applyFill="1" applyBorder="1" applyAlignment="1">
      <alignment horizontal="right" vertical="top" wrapText="1"/>
    </xf>
    <xf numFmtId="1" fontId="0" fillId="0" borderId="19" xfId="0" applyNumberFormat="1" applyFont="1" applyFill="1" applyBorder="1" applyAlignment="1">
      <alignment horizontal="right" vertical="top" wrapText="1"/>
    </xf>
    <xf numFmtId="2" fontId="3" fillId="11" borderId="12" xfId="0" applyNumberFormat="1" applyFont="1" applyFill="1" applyBorder="1" applyAlignment="1">
      <alignment horizontal="left"/>
    </xf>
    <xf numFmtId="2" fontId="3" fillId="11" borderId="15" xfId="0" applyNumberFormat="1" applyFont="1" applyFill="1" applyBorder="1" applyAlignment="1">
      <alignment horizontal="left" vertical="center"/>
    </xf>
    <xf numFmtId="0" fontId="3" fillId="11" borderId="12" xfId="0" applyFont="1" applyFill="1" applyBorder="1" applyAlignment="1">
      <alignment horizontal="left" vertical="center"/>
    </xf>
    <xf numFmtId="2" fontId="0" fillId="11" borderId="21" xfId="0" applyNumberFormat="1" applyFont="1" applyFill="1" applyBorder="1" applyAlignment="1">
      <alignment/>
    </xf>
    <xf numFmtId="2" fontId="3" fillId="0" borderId="0" xfId="0" applyNumberFormat="1" applyFont="1" applyFill="1" applyBorder="1" applyAlignment="1">
      <alignment/>
    </xf>
    <xf numFmtId="2" fontId="3" fillId="0" borderId="0" xfId="0" applyNumberFormat="1" applyFont="1" applyFill="1" applyBorder="1" applyAlignment="1">
      <alignment horizontal="left" vertical="center" wrapText="1"/>
    </xf>
    <xf numFmtId="2" fontId="3" fillId="32" borderId="22" xfId="0" applyNumberFormat="1" applyFont="1" applyFill="1" applyBorder="1" applyAlignment="1">
      <alignment/>
    </xf>
    <xf numFmtId="0" fontId="4" fillId="0" borderId="29" xfId="0" applyFont="1" applyFill="1" applyBorder="1" applyAlignment="1">
      <alignment horizontal="center"/>
    </xf>
    <xf numFmtId="2" fontId="0" fillId="0" borderId="19" xfId="0" applyNumberFormat="1" applyFont="1" applyFill="1" applyBorder="1" applyAlignment="1">
      <alignment/>
    </xf>
    <xf numFmtId="1" fontId="3" fillId="11" borderId="17" xfId="0" applyNumberFormat="1" applyFont="1" applyFill="1" applyBorder="1" applyAlignment="1">
      <alignment vertical="top"/>
    </xf>
    <xf numFmtId="2" fontId="3" fillId="11" borderId="17" xfId="0" applyNumberFormat="1" applyFont="1" applyFill="1" applyBorder="1" applyAlignment="1">
      <alignment/>
    </xf>
    <xf numFmtId="2" fontId="3" fillId="11" borderId="17" xfId="0" applyNumberFormat="1" applyFont="1" applyFill="1" applyBorder="1" applyAlignment="1">
      <alignment horizontal="left"/>
    </xf>
    <xf numFmtId="2" fontId="0" fillId="11" borderId="17" xfId="0" applyNumberFormat="1" applyFont="1" applyFill="1" applyBorder="1" applyAlignment="1">
      <alignment/>
    </xf>
    <xf numFmtId="2" fontId="0" fillId="11" borderId="17" xfId="0" applyNumberFormat="1" applyFont="1" applyFill="1" applyBorder="1" applyAlignment="1">
      <alignment horizontal="right"/>
    </xf>
    <xf numFmtId="0" fontId="0" fillId="11" borderId="17" xfId="0" applyFont="1" applyFill="1" applyBorder="1" applyAlignment="1">
      <alignment/>
    </xf>
    <xf numFmtId="2" fontId="0" fillId="0" borderId="18" xfId="0" applyNumberFormat="1" applyFont="1" applyFill="1" applyBorder="1" applyAlignment="1">
      <alignment/>
    </xf>
    <xf numFmtId="1" fontId="0" fillId="0" borderId="17" xfId="0" applyNumberFormat="1" applyFont="1" applyFill="1" applyBorder="1" applyAlignment="1">
      <alignment vertical="top" wrapText="1"/>
    </xf>
    <xf numFmtId="180" fontId="0" fillId="0" borderId="17" xfId="0" applyNumberFormat="1" applyFont="1" applyFill="1" applyBorder="1" applyAlignment="1">
      <alignment vertical="top" wrapText="1"/>
    </xf>
    <xf numFmtId="1" fontId="0" fillId="0" borderId="18" xfId="0" applyNumberFormat="1" applyFont="1" applyFill="1" applyBorder="1" applyAlignment="1">
      <alignment horizontal="right" vertical="top" wrapText="1"/>
    </xf>
    <xf numFmtId="2" fontId="3" fillId="32" borderId="17" xfId="0" applyNumberFormat="1" applyFont="1" applyFill="1" applyBorder="1" applyAlignment="1">
      <alignment/>
    </xf>
    <xf numFmtId="180" fontId="0" fillId="0" borderId="18" xfId="0" applyNumberFormat="1" applyFont="1" applyFill="1" applyBorder="1" applyAlignment="1">
      <alignment horizontal="right" vertical="top" wrapText="1"/>
    </xf>
    <xf numFmtId="2" fontId="3" fillId="5" borderId="30" xfId="0" applyNumberFormat="1" applyFont="1" applyFill="1" applyBorder="1" applyAlignment="1">
      <alignment/>
    </xf>
    <xf numFmtId="1" fontId="3" fillId="11" borderId="17" xfId="0" applyNumberFormat="1" applyFont="1" applyFill="1" applyBorder="1" applyAlignment="1">
      <alignment horizontal="right"/>
    </xf>
    <xf numFmtId="2" fontId="3" fillId="11" borderId="17" xfId="0" applyNumberFormat="1" applyFont="1" applyFill="1" applyBorder="1" applyAlignment="1">
      <alignment horizontal="left" vertical="center"/>
    </xf>
    <xf numFmtId="2" fontId="0" fillId="11" borderId="17" xfId="42" applyNumberFormat="1" applyFont="1" applyFill="1" applyBorder="1" applyAlignment="1">
      <alignment horizontal="center"/>
    </xf>
    <xf numFmtId="2" fontId="3" fillId="11" borderId="17" xfId="0" applyNumberFormat="1" applyFont="1" applyFill="1" applyBorder="1" applyAlignment="1">
      <alignment/>
    </xf>
    <xf numFmtId="1" fontId="0" fillId="0" borderId="18" xfId="0" applyNumberFormat="1" applyFont="1" applyFill="1" applyBorder="1" applyAlignment="1">
      <alignment horizontal="right" wrapText="1"/>
    </xf>
    <xf numFmtId="180" fontId="0" fillId="0" borderId="18" xfId="0" applyNumberFormat="1" applyFont="1" applyFill="1" applyBorder="1" applyAlignment="1">
      <alignment horizontal="right" wrapText="1"/>
    </xf>
    <xf numFmtId="2" fontId="3" fillId="5" borderId="17" xfId="0" applyNumberFormat="1" applyFont="1" applyFill="1" applyBorder="1" applyAlignment="1">
      <alignment/>
    </xf>
    <xf numFmtId="190" fontId="0" fillId="0" borderId="17" xfId="0" applyNumberFormat="1" applyFont="1" applyFill="1" applyBorder="1" applyAlignment="1">
      <alignment vertical="center" wrapText="1"/>
    </xf>
    <xf numFmtId="0" fontId="0" fillId="0" borderId="17"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19" xfId="0" applyFont="1" applyFill="1" applyBorder="1" applyAlignment="1">
      <alignment horizontal="justify" vertical="center" wrapText="1"/>
    </xf>
    <xf numFmtId="187" fontId="0" fillId="0" borderId="17" xfId="58" applyFont="1" applyFill="1" applyBorder="1" applyAlignment="1" applyProtection="1">
      <alignment horizontal="justify" vertical="center" wrapText="1"/>
      <protection/>
    </xf>
    <xf numFmtId="187" fontId="0" fillId="0" borderId="18" xfId="58" applyFont="1" applyFill="1" applyBorder="1" applyAlignment="1" applyProtection="1">
      <alignment horizontal="justify" vertical="center" wrapText="1"/>
      <protection/>
    </xf>
    <xf numFmtId="1" fontId="0" fillId="0" borderId="17" xfId="0" applyNumberFormat="1" applyFont="1" applyFill="1" applyBorder="1" applyAlignment="1">
      <alignment horizontal="center"/>
    </xf>
    <xf numFmtId="1" fontId="0" fillId="0" borderId="18" xfId="0" applyNumberFormat="1" applyFont="1" applyFill="1" applyBorder="1" applyAlignment="1">
      <alignment horizontal="center"/>
    </xf>
    <xf numFmtId="0" fontId="0" fillId="0" borderId="17" xfId="0" applyFont="1" applyFill="1" applyBorder="1" applyAlignment="1">
      <alignment horizontal="center"/>
    </xf>
    <xf numFmtId="1" fontId="0" fillId="0" borderId="19" xfId="0" applyNumberFormat="1" applyFont="1" applyFill="1" applyBorder="1" applyAlignment="1">
      <alignment horizontal="center"/>
    </xf>
    <xf numFmtId="180" fontId="0" fillId="0" borderId="17" xfId="0" applyNumberFormat="1" applyFont="1" applyFill="1" applyBorder="1" applyAlignment="1">
      <alignment horizontal="center" vertical="top" wrapText="1"/>
    </xf>
    <xf numFmtId="0" fontId="0" fillId="0" borderId="18" xfId="0" applyFont="1" applyFill="1" applyBorder="1" applyAlignment="1">
      <alignment horizontal="center"/>
    </xf>
    <xf numFmtId="0" fontId="0" fillId="0" borderId="17" xfId="0" applyFont="1" applyFill="1" applyBorder="1" applyAlignment="1">
      <alignment wrapText="1"/>
    </xf>
    <xf numFmtId="0" fontId="0" fillId="0" borderId="18" xfId="0" applyFont="1" applyFill="1" applyBorder="1" applyAlignment="1">
      <alignment wrapText="1"/>
    </xf>
    <xf numFmtId="0" fontId="0" fillId="0" borderId="17" xfId="0" applyFont="1" applyFill="1" applyBorder="1" applyAlignment="1">
      <alignment horizontal="left" vertical="center" wrapText="1"/>
    </xf>
    <xf numFmtId="0" fontId="0" fillId="0" borderId="19" xfId="0" applyFont="1" applyBorder="1" applyAlignment="1">
      <alignment vertical="center" wrapText="1"/>
    </xf>
    <xf numFmtId="0" fontId="47" fillId="0" borderId="29" xfId="0" applyFont="1" applyBorder="1" applyAlignment="1">
      <alignment vertical="center" wrapText="1"/>
    </xf>
    <xf numFmtId="2" fontId="0" fillId="0" borderId="0" xfId="0" applyNumberFormat="1" applyFont="1" applyBorder="1" applyAlignment="1">
      <alignment/>
    </xf>
    <xf numFmtId="0" fontId="0" fillId="0" borderId="18" xfId="0" applyFont="1" applyFill="1" applyBorder="1" applyAlignment="1">
      <alignment horizontal="left" vertical="center" wrapText="1"/>
    </xf>
    <xf numFmtId="2" fontId="3" fillId="5" borderId="31" xfId="0" applyNumberFormat="1" applyFont="1" applyFill="1" applyBorder="1" applyAlignment="1">
      <alignment/>
    </xf>
    <xf numFmtId="0" fontId="0" fillId="0" borderId="19" xfId="0" applyFont="1" applyFill="1" applyBorder="1" applyAlignment="1">
      <alignment horizontal="left" vertical="center" wrapText="1"/>
    </xf>
    <xf numFmtId="0" fontId="0" fillId="0" borderId="17" xfId="0" applyFont="1" applyFill="1" applyBorder="1" applyAlignment="1">
      <alignment horizontal="left" vertical="center"/>
    </xf>
    <xf numFmtId="0" fontId="0" fillId="11" borderId="25" xfId="0" applyFont="1" applyFill="1" applyBorder="1" applyAlignment="1">
      <alignment/>
    </xf>
    <xf numFmtId="0" fontId="0" fillId="0" borderId="19" xfId="0" applyFont="1" applyFill="1" applyBorder="1" applyAlignment="1">
      <alignment horizontal="left" wrapText="1"/>
    </xf>
    <xf numFmtId="1" fontId="3" fillId="11" borderId="32" xfId="0" applyNumberFormat="1" applyFont="1" applyFill="1" applyBorder="1" applyAlignment="1">
      <alignment vertical="top"/>
    </xf>
    <xf numFmtId="1" fontId="0" fillId="0" borderId="18" xfId="0" applyNumberFormat="1" applyFont="1" applyFill="1" applyBorder="1" applyAlignment="1">
      <alignment vertical="top" wrapText="1"/>
    </xf>
    <xf numFmtId="180" fontId="0" fillId="0" borderId="18" xfId="0" applyNumberFormat="1" applyFont="1" applyFill="1" applyBorder="1" applyAlignment="1">
      <alignment vertical="top" wrapText="1"/>
    </xf>
    <xf numFmtId="0" fontId="0" fillId="0" borderId="18" xfId="0" applyFont="1" applyFill="1" applyBorder="1" applyAlignment="1">
      <alignment horizontal="left" vertical="center"/>
    </xf>
    <xf numFmtId="0" fontId="0" fillId="0" borderId="17" xfId="0" applyFont="1" applyBorder="1" applyAlignment="1">
      <alignment vertical="center"/>
    </xf>
    <xf numFmtId="187" fontId="0" fillId="0" borderId="33" xfId="46" applyFont="1" applyFill="1" applyBorder="1" applyAlignment="1" applyProtection="1">
      <alignment horizontal="left" vertical="center"/>
      <protection/>
    </xf>
    <xf numFmtId="0" fontId="4" fillId="0" borderId="19" xfId="0" applyFont="1" applyFill="1" applyBorder="1" applyAlignment="1">
      <alignment horizontal="center"/>
    </xf>
    <xf numFmtId="1" fontId="3" fillId="11" borderId="28" xfId="0" applyNumberFormat="1" applyFont="1" applyFill="1" applyBorder="1" applyAlignment="1">
      <alignment horizontal="right"/>
    </xf>
    <xf numFmtId="2" fontId="3" fillId="11" borderId="18" xfId="0" applyNumberFormat="1" applyFont="1" applyFill="1" applyBorder="1" applyAlignment="1">
      <alignment/>
    </xf>
    <xf numFmtId="2" fontId="3" fillId="11" borderId="18" xfId="0" applyNumberFormat="1" applyFont="1" applyFill="1" applyBorder="1" applyAlignment="1">
      <alignment horizontal="left" vertical="center"/>
    </xf>
    <xf numFmtId="0" fontId="0" fillId="0" borderId="0" xfId="0" applyFont="1" applyFill="1" applyBorder="1" applyAlignment="1">
      <alignment/>
    </xf>
    <xf numFmtId="0" fontId="0" fillId="0" borderId="29" xfId="0" applyFont="1" applyFill="1" applyBorder="1" applyAlignment="1">
      <alignment/>
    </xf>
    <xf numFmtId="2" fontId="0" fillId="0" borderId="0" xfId="0" applyNumberFormat="1" applyFont="1" applyFill="1" applyAlignment="1">
      <alignment/>
    </xf>
    <xf numFmtId="2" fontId="3" fillId="0" borderId="15" xfId="0" applyNumberFormat="1" applyFont="1" applyFill="1" applyBorder="1" applyAlignment="1">
      <alignment horizontal="center" vertical="center" wrapText="1"/>
    </xf>
    <xf numFmtId="0" fontId="3" fillId="0" borderId="17" xfId="0" applyNumberFormat="1" applyFont="1" applyFill="1" applyBorder="1" applyAlignment="1">
      <alignment horizontal="center" wrapText="1"/>
    </xf>
    <xf numFmtId="1" fontId="3" fillId="11" borderId="34" xfId="0" applyNumberFormat="1" applyFont="1" applyFill="1" applyBorder="1" applyAlignment="1">
      <alignment horizontal="right"/>
    </xf>
    <xf numFmtId="2" fontId="3" fillId="11" borderId="29" xfId="0" applyNumberFormat="1" applyFont="1" applyFill="1" applyBorder="1" applyAlignment="1">
      <alignment/>
    </xf>
    <xf numFmtId="2" fontId="3" fillId="11" borderId="29" xfId="0" applyNumberFormat="1" applyFont="1" applyFill="1" applyBorder="1" applyAlignment="1">
      <alignment horizontal="left" vertical="center"/>
    </xf>
    <xf numFmtId="2" fontId="0" fillId="11" borderId="29" xfId="42" applyNumberFormat="1" applyFont="1" applyFill="1" applyBorder="1" applyAlignment="1">
      <alignment horizontal="center"/>
    </xf>
    <xf numFmtId="2" fontId="3" fillId="11" borderId="35" xfId="0" applyNumberFormat="1" applyFont="1" applyFill="1" applyBorder="1" applyAlignment="1">
      <alignment/>
    </xf>
    <xf numFmtId="0" fontId="0" fillId="11" borderId="10" xfId="0" applyFont="1" applyFill="1" applyBorder="1" applyAlignment="1">
      <alignment/>
    </xf>
    <xf numFmtId="0" fontId="47" fillId="0" borderId="17" xfId="0" applyFont="1" applyBorder="1" applyAlignment="1">
      <alignment vertical="center" wrapText="1"/>
    </xf>
    <xf numFmtId="0" fontId="47" fillId="0" borderId="17" xfId="0" applyFont="1" applyBorder="1" applyAlignment="1">
      <alignment horizontal="left" vertical="center" wrapText="1"/>
    </xf>
    <xf numFmtId="2" fontId="0" fillId="0" borderId="19" xfId="0" applyNumberFormat="1" applyFont="1" applyFill="1" applyBorder="1" applyAlignment="1">
      <alignment horizontal="center"/>
    </xf>
    <xf numFmtId="2" fontId="0" fillId="0" borderId="17" xfId="0" applyNumberFormat="1" applyFont="1" applyFill="1" applyBorder="1" applyAlignment="1">
      <alignment horizontal="center"/>
    </xf>
    <xf numFmtId="2" fontId="0" fillId="0" borderId="18" xfId="0" applyNumberFormat="1" applyFont="1" applyFill="1" applyBorder="1" applyAlignment="1">
      <alignment horizontal="center"/>
    </xf>
    <xf numFmtId="2" fontId="0" fillId="0" borderId="36" xfId="46" applyNumberFormat="1" applyFont="1" applyFill="1" applyBorder="1" applyAlignment="1" applyProtection="1">
      <alignment horizontal="center"/>
      <protection/>
    </xf>
    <xf numFmtId="2" fontId="0" fillId="0" borderId="37" xfId="46" applyNumberFormat="1" applyFont="1" applyFill="1" applyBorder="1" applyAlignment="1" applyProtection="1">
      <alignment horizontal="center"/>
      <protection/>
    </xf>
    <xf numFmtId="2" fontId="0" fillId="0" borderId="17" xfId="46" applyNumberFormat="1" applyFont="1" applyFill="1" applyBorder="1" applyAlignment="1" applyProtection="1">
      <alignment horizontal="center"/>
      <protection/>
    </xf>
    <xf numFmtId="2" fontId="0" fillId="0" borderId="19" xfId="46" applyNumberFormat="1" applyFont="1" applyFill="1" applyBorder="1" applyAlignment="1" applyProtection="1">
      <alignment horizontal="center"/>
      <protection/>
    </xf>
    <xf numFmtId="0" fontId="0" fillId="32" borderId="17" xfId="0" applyFont="1" applyFill="1" applyBorder="1" applyAlignment="1">
      <alignment/>
    </xf>
    <xf numFmtId="0" fontId="3" fillId="32" borderId="38" xfId="0" applyFont="1" applyFill="1" applyBorder="1" applyAlignment="1">
      <alignment/>
    </xf>
    <xf numFmtId="0" fontId="0" fillId="32" borderId="39" xfId="0" applyFont="1" applyFill="1" applyBorder="1" applyAlignment="1">
      <alignment/>
    </xf>
    <xf numFmtId="0" fontId="0" fillId="32" borderId="40" xfId="0" applyFont="1" applyFill="1" applyBorder="1" applyAlignment="1">
      <alignment/>
    </xf>
    <xf numFmtId="0" fontId="47" fillId="0" borderId="17" xfId="0" applyFont="1" applyFill="1" applyBorder="1" applyAlignment="1">
      <alignment vertical="center" wrapText="1"/>
    </xf>
    <xf numFmtId="0" fontId="3" fillId="0" borderId="38" xfId="0" applyFont="1" applyFill="1" applyBorder="1" applyAlignment="1">
      <alignment horizontal="left"/>
    </xf>
    <xf numFmtId="0" fontId="3" fillId="0" borderId="39" xfId="0" applyFont="1" applyFill="1" applyBorder="1" applyAlignment="1">
      <alignment horizontal="left"/>
    </xf>
    <xf numFmtId="0" fontId="3" fillId="0" borderId="40" xfId="0" applyFont="1" applyFill="1" applyBorder="1" applyAlignment="1">
      <alignment horizontal="left"/>
    </xf>
    <xf numFmtId="2" fontId="0" fillId="0" borderId="38" xfId="0" applyNumberFormat="1" applyFont="1" applyFill="1" applyBorder="1" applyAlignment="1">
      <alignment horizontal="center"/>
    </xf>
    <xf numFmtId="2" fontId="0" fillId="0" borderId="41" xfId="0" applyNumberFormat="1" applyFont="1" applyFill="1" applyBorder="1" applyAlignment="1">
      <alignment horizontal="center"/>
    </xf>
    <xf numFmtId="0" fontId="48" fillId="0" borderId="38" xfId="0" applyFont="1" applyFill="1" applyBorder="1" applyAlignment="1">
      <alignment horizontal="left"/>
    </xf>
    <xf numFmtId="0" fontId="48" fillId="0" borderId="39" xfId="0" applyFont="1" applyFill="1" applyBorder="1" applyAlignment="1">
      <alignment horizontal="left"/>
    </xf>
    <xf numFmtId="0" fontId="48" fillId="0" borderId="40" xfId="0" applyFont="1" applyFill="1" applyBorder="1" applyAlignment="1">
      <alignment horizontal="left"/>
    </xf>
    <xf numFmtId="2" fontId="3" fillId="32" borderId="38" xfId="0" applyNumberFormat="1" applyFont="1" applyFill="1" applyBorder="1" applyAlignment="1">
      <alignment horizontal="center"/>
    </xf>
    <xf numFmtId="2" fontId="3" fillId="32" borderId="41" xfId="0" applyNumberFormat="1" applyFont="1" applyFill="1" applyBorder="1" applyAlignment="1">
      <alignment horizontal="center"/>
    </xf>
    <xf numFmtId="0" fontId="0" fillId="0" borderId="39" xfId="0" applyFont="1" applyBorder="1" applyAlignment="1">
      <alignment horizontal="center"/>
    </xf>
    <xf numFmtId="1" fontId="0" fillId="0" borderId="18" xfId="0" applyNumberFormat="1" applyFont="1" applyFill="1" applyBorder="1" applyAlignment="1">
      <alignment horizontal="center" vertical="top" wrapText="1"/>
    </xf>
    <xf numFmtId="1" fontId="0" fillId="0" borderId="29" xfId="0" applyNumberFormat="1" applyFont="1" applyFill="1" applyBorder="1" applyAlignment="1">
      <alignment horizontal="center" vertical="top" wrapText="1"/>
    </xf>
    <xf numFmtId="1" fontId="0" fillId="0" borderId="19" xfId="0" applyNumberFormat="1" applyFont="1" applyFill="1" applyBorder="1" applyAlignment="1">
      <alignment horizontal="center" vertical="top" wrapText="1"/>
    </xf>
    <xf numFmtId="180" fontId="0" fillId="0" borderId="42" xfId="0" applyNumberFormat="1" applyFont="1" applyFill="1" applyBorder="1" applyAlignment="1">
      <alignment horizontal="center" vertical="top" wrapText="1"/>
    </xf>
    <xf numFmtId="180" fontId="0" fillId="0" borderId="35" xfId="0" applyNumberFormat="1" applyFont="1" applyFill="1" applyBorder="1" applyAlignment="1">
      <alignment horizontal="center" vertical="top" wrapText="1"/>
    </xf>
    <xf numFmtId="180" fontId="0" fillId="0" borderId="43" xfId="0" applyNumberFormat="1" applyFont="1" applyFill="1" applyBorder="1" applyAlignment="1">
      <alignment horizontal="center" vertical="top" wrapText="1"/>
    </xf>
    <xf numFmtId="0" fontId="4" fillId="0" borderId="17" xfId="0" applyFont="1" applyFill="1" applyBorder="1" applyAlignment="1">
      <alignment horizontal="center"/>
    </xf>
    <xf numFmtId="2" fontId="3" fillId="0" borderId="44" xfId="0" applyNumberFormat="1" applyFont="1" applyFill="1" applyBorder="1" applyAlignment="1">
      <alignment horizontal="center" vertical="center" wrapText="1"/>
    </xf>
    <xf numFmtId="2" fontId="3" fillId="0" borderId="45" xfId="0" applyNumberFormat="1" applyFont="1" applyFill="1" applyBorder="1" applyAlignment="1">
      <alignment horizontal="center" vertical="center" wrapText="1"/>
    </xf>
    <xf numFmtId="2" fontId="3" fillId="5" borderId="17" xfId="0" applyNumberFormat="1" applyFont="1" applyFill="1" applyBorder="1" applyAlignment="1">
      <alignment horizontal="left" vertical="center" wrapText="1"/>
    </xf>
    <xf numFmtId="2" fontId="3" fillId="11" borderId="38" xfId="0" applyNumberFormat="1" applyFont="1" applyFill="1" applyBorder="1" applyAlignment="1">
      <alignment horizontal="center" vertical="center" wrapText="1"/>
    </xf>
    <xf numFmtId="2" fontId="3" fillId="11" borderId="39" xfId="0" applyNumberFormat="1" applyFont="1" applyFill="1" applyBorder="1" applyAlignment="1">
      <alignment horizontal="center" vertical="center" wrapText="1"/>
    </xf>
    <xf numFmtId="2" fontId="3" fillId="11" borderId="40" xfId="0" applyNumberFormat="1" applyFont="1" applyFill="1" applyBorder="1" applyAlignment="1">
      <alignment horizontal="center" vertical="center" wrapText="1"/>
    </xf>
    <xf numFmtId="0" fontId="0" fillId="0" borderId="46" xfId="0" applyFont="1" applyBorder="1" applyAlignment="1">
      <alignment horizontal="center"/>
    </xf>
    <xf numFmtId="0" fontId="0" fillId="0" borderId="47" xfId="0" applyFont="1" applyBorder="1" applyAlignment="1">
      <alignment horizontal="center"/>
    </xf>
    <xf numFmtId="0" fontId="0" fillId="0" borderId="30" xfId="0" applyFont="1" applyBorder="1" applyAlignment="1">
      <alignment horizontal="center"/>
    </xf>
    <xf numFmtId="0" fontId="0" fillId="0" borderId="48" xfId="0" applyFont="1" applyBorder="1" applyAlignment="1">
      <alignment horizontal="center"/>
    </xf>
    <xf numFmtId="0" fontId="0" fillId="0" borderId="44" xfId="0" applyFont="1" applyBorder="1" applyAlignment="1">
      <alignment horizontal="center"/>
    </xf>
    <xf numFmtId="0" fontId="0" fillId="0" borderId="49" xfId="0" applyFont="1" applyBorder="1" applyAlignment="1">
      <alignment horizontal="center"/>
    </xf>
    <xf numFmtId="0" fontId="0" fillId="0" borderId="0" xfId="0" applyFont="1" applyBorder="1" applyAlignment="1">
      <alignment horizontal="center"/>
    </xf>
    <xf numFmtId="0" fontId="0" fillId="0" borderId="50" xfId="0" applyFont="1" applyBorder="1" applyAlignment="1">
      <alignment horizontal="center"/>
    </xf>
    <xf numFmtId="1" fontId="0" fillId="0" borderId="18" xfId="0" applyNumberFormat="1" applyFont="1" applyFill="1" applyBorder="1" applyAlignment="1">
      <alignment horizontal="right" vertical="top" wrapText="1"/>
    </xf>
    <xf numFmtId="1" fontId="0" fillId="0" borderId="29" xfId="0" applyNumberFormat="1" applyFont="1" applyFill="1" applyBorder="1" applyAlignment="1">
      <alignment horizontal="right" vertical="top" wrapText="1"/>
    </xf>
    <xf numFmtId="1" fontId="0" fillId="0" borderId="19" xfId="0" applyNumberFormat="1" applyFont="1" applyFill="1" applyBorder="1" applyAlignment="1">
      <alignment horizontal="right" vertical="top" wrapText="1"/>
    </xf>
    <xf numFmtId="180" fontId="0" fillId="0" borderId="18" xfId="0" applyNumberFormat="1" applyFont="1" applyFill="1" applyBorder="1" applyAlignment="1">
      <alignment horizontal="center" vertical="top" wrapText="1"/>
    </xf>
    <xf numFmtId="180" fontId="0" fillId="0" borderId="29" xfId="0" applyNumberFormat="1" applyFont="1" applyFill="1" applyBorder="1" applyAlignment="1">
      <alignment horizontal="center" vertical="top" wrapText="1"/>
    </xf>
    <xf numFmtId="180" fontId="0" fillId="0" borderId="19" xfId="0" applyNumberFormat="1" applyFont="1" applyFill="1" applyBorder="1" applyAlignment="1">
      <alignment horizontal="center" vertical="top" wrapText="1"/>
    </xf>
    <xf numFmtId="0" fontId="3" fillId="0" borderId="47" xfId="0" applyFont="1" applyFill="1" applyBorder="1" applyAlignment="1">
      <alignment horizontal="center"/>
    </xf>
    <xf numFmtId="2" fontId="3" fillId="5" borderId="19" xfId="0" applyNumberFormat="1" applyFont="1" applyFill="1" applyBorder="1" applyAlignment="1">
      <alignment horizontal="left" vertical="center" wrapText="1"/>
    </xf>
    <xf numFmtId="0" fontId="0" fillId="0" borderId="45" xfId="0" applyFont="1" applyFill="1" applyBorder="1" applyAlignment="1">
      <alignment horizontal="center"/>
    </xf>
    <xf numFmtId="0" fontId="3" fillId="11" borderId="48" xfId="0" applyNumberFormat="1" applyFont="1" applyFill="1" applyBorder="1" applyAlignment="1">
      <alignment horizontal="center" wrapText="1"/>
    </xf>
    <xf numFmtId="0" fontId="3" fillId="11" borderId="44" xfId="0" applyNumberFormat="1" applyFont="1" applyFill="1" applyBorder="1" applyAlignment="1">
      <alignment horizontal="center" wrapText="1"/>
    </xf>
    <xf numFmtId="0" fontId="3" fillId="11" borderId="47" xfId="0" applyNumberFormat="1" applyFont="1" applyFill="1" applyBorder="1" applyAlignment="1">
      <alignment horizontal="center" wrapText="1"/>
    </xf>
    <xf numFmtId="2" fontId="3" fillId="11" borderId="38" xfId="0" applyNumberFormat="1" applyFont="1" applyFill="1" applyBorder="1" applyAlignment="1">
      <alignment horizontal="center" vertical="center"/>
    </xf>
    <xf numFmtId="2" fontId="3" fillId="11" borderId="39" xfId="0" applyNumberFormat="1" applyFont="1" applyFill="1" applyBorder="1" applyAlignment="1">
      <alignment horizontal="center" vertical="center"/>
    </xf>
    <xf numFmtId="2" fontId="3" fillId="11" borderId="40" xfId="0" applyNumberFormat="1" applyFont="1" applyFill="1" applyBorder="1" applyAlignment="1">
      <alignment horizontal="center" vertical="center"/>
    </xf>
    <xf numFmtId="2" fontId="3" fillId="0" borderId="51" xfId="0" applyNumberFormat="1" applyFont="1" applyFill="1" applyBorder="1" applyAlignment="1">
      <alignment horizontal="center" vertical="center" wrapText="1"/>
    </xf>
    <xf numFmtId="2" fontId="3" fillId="5" borderId="52" xfId="0" applyNumberFormat="1" applyFont="1" applyFill="1" applyBorder="1" applyAlignment="1">
      <alignment horizontal="left" vertical="center" wrapText="1"/>
    </xf>
    <xf numFmtId="2" fontId="3" fillId="5" borderId="39" xfId="0" applyNumberFormat="1" applyFont="1" applyFill="1" applyBorder="1" applyAlignment="1">
      <alignment horizontal="left" vertical="center" wrapText="1"/>
    </xf>
    <xf numFmtId="2" fontId="3" fillId="5" borderId="40" xfId="0" applyNumberFormat="1" applyFont="1" applyFill="1" applyBorder="1" applyAlignment="1">
      <alignment horizontal="left" vertical="center" wrapText="1"/>
    </xf>
    <xf numFmtId="2" fontId="3" fillId="32" borderId="17" xfId="0" applyNumberFormat="1" applyFont="1" applyFill="1" applyBorder="1" applyAlignment="1">
      <alignment horizontal="left" vertical="center" wrapText="1"/>
    </xf>
    <xf numFmtId="1" fontId="3" fillId="0" borderId="17" xfId="0" applyNumberFormat="1" applyFont="1" applyFill="1" applyBorder="1" applyAlignment="1">
      <alignment horizontal="center" vertical="top" wrapText="1"/>
    </xf>
    <xf numFmtId="2" fontId="3" fillId="5" borderId="46" xfId="0" applyNumberFormat="1" applyFont="1" applyFill="1" applyBorder="1" applyAlignment="1">
      <alignment horizontal="left" vertical="center" wrapText="1"/>
    </xf>
    <xf numFmtId="2" fontId="3" fillId="5" borderId="47" xfId="0" applyNumberFormat="1" applyFont="1" applyFill="1" applyBorder="1" applyAlignment="1">
      <alignment horizontal="left" vertical="center" wrapText="1"/>
    </xf>
    <xf numFmtId="2" fontId="3" fillId="5" borderId="30" xfId="0" applyNumberFormat="1" applyFont="1" applyFill="1" applyBorder="1" applyAlignment="1">
      <alignment horizontal="left" vertical="center" wrapText="1"/>
    </xf>
    <xf numFmtId="2" fontId="3" fillId="0" borderId="53" xfId="0" applyNumberFormat="1" applyFont="1" applyFill="1" applyBorder="1" applyAlignment="1">
      <alignment horizontal="center" vertical="center" wrapText="1"/>
    </xf>
    <xf numFmtId="0" fontId="4" fillId="0" borderId="38" xfId="0" applyFont="1" applyFill="1" applyBorder="1" applyAlignment="1">
      <alignment horizontal="center"/>
    </xf>
    <xf numFmtId="0" fontId="4" fillId="0" borderId="39" xfId="0" applyFont="1" applyFill="1" applyBorder="1" applyAlignment="1">
      <alignment horizontal="center"/>
    </xf>
    <xf numFmtId="0" fontId="4" fillId="0" borderId="40" xfId="0" applyFont="1" applyFill="1" applyBorder="1" applyAlignment="1">
      <alignment horizontal="center"/>
    </xf>
    <xf numFmtId="2" fontId="3" fillId="0" borderId="0" xfId="0" applyNumberFormat="1" applyFont="1" applyFill="1" applyBorder="1" applyAlignment="1">
      <alignment horizontal="center" vertical="center" wrapText="1"/>
    </xf>
    <xf numFmtId="0" fontId="7" fillId="0" borderId="0" xfId="0" applyFont="1" applyBorder="1" applyAlignment="1">
      <alignment horizontal="center" wrapText="1"/>
    </xf>
    <xf numFmtId="0" fontId="7" fillId="0" borderId="0" xfId="0" applyFont="1" applyBorder="1" applyAlignment="1">
      <alignment horizontal="center"/>
    </xf>
    <xf numFmtId="2" fontId="3" fillId="32" borderId="46" xfId="0" applyNumberFormat="1" applyFont="1" applyFill="1" applyBorder="1" applyAlignment="1">
      <alignment horizontal="left" vertical="center" wrapText="1"/>
    </xf>
    <xf numFmtId="2" fontId="3" fillId="32" borderId="47" xfId="0" applyNumberFormat="1" applyFont="1" applyFill="1" applyBorder="1" applyAlignment="1">
      <alignment horizontal="left" vertical="center" wrapText="1"/>
    </xf>
    <xf numFmtId="2" fontId="3" fillId="32" borderId="30" xfId="0" applyNumberFormat="1" applyFont="1" applyFill="1" applyBorder="1" applyAlignment="1">
      <alignment horizontal="left" vertical="center" wrapText="1"/>
    </xf>
    <xf numFmtId="0" fontId="3" fillId="5" borderId="17" xfId="0" applyFont="1" applyFill="1" applyBorder="1" applyAlignment="1">
      <alignment horizontal="left" vertical="center"/>
    </xf>
    <xf numFmtId="2" fontId="3" fillId="11" borderId="38" xfId="0" applyNumberFormat="1" applyFont="1" applyFill="1" applyBorder="1" applyAlignment="1">
      <alignment horizontal="center"/>
    </xf>
    <xf numFmtId="2" fontId="3" fillId="11" borderId="39" xfId="0" applyNumberFormat="1" applyFont="1" applyFill="1" applyBorder="1" applyAlignment="1">
      <alignment horizontal="center"/>
    </xf>
    <xf numFmtId="2" fontId="3" fillId="11" borderId="40" xfId="0" applyNumberFormat="1" applyFont="1" applyFill="1" applyBorder="1" applyAlignment="1">
      <alignment horizontal="center"/>
    </xf>
    <xf numFmtId="2" fontId="3" fillId="5" borderId="38" xfId="0" applyNumberFormat="1" applyFont="1" applyFill="1" applyBorder="1" applyAlignment="1">
      <alignment horizontal="left" vertical="center" wrapText="1"/>
    </xf>
    <xf numFmtId="0" fontId="3" fillId="11" borderId="38" xfId="0" applyFont="1" applyFill="1" applyBorder="1" applyAlignment="1">
      <alignment horizontal="center"/>
    </xf>
    <xf numFmtId="0" fontId="3" fillId="11" borderId="39" xfId="0" applyFont="1" applyFill="1" applyBorder="1" applyAlignment="1">
      <alignment horizontal="center"/>
    </xf>
    <xf numFmtId="0" fontId="3" fillId="11" borderId="40" xfId="0" applyFont="1" applyFill="1" applyBorder="1" applyAlignment="1">
      <alignment horizontal="center"/>
    </xf>
    <xf numFmtId="0" fontId="3" fillId="0" borderId="38" xfId="0" applyFont="1" applyFill="1" applyBorder="1" applyAlignment="1">
      <alignment/>
    </xf>
    <xf numFmtId="0" fontId="3" fillId="0" borderId="39" xfId="0" applyFont="1" applyFill="1" applyBorder="1" applyAlignment="1">
      <alignment/>
    </xf>
    <xf numFmtId="0" fontId="3" fillId="0" borderId="40" xfId="0" applyFont="1" applyFill="1" applyBorder="1" applyAlignment="1">
      <alignment/>
    </xf>
    <xf numFmtId="0" fontId="3" fillId="0" borderId="45" xfId="0" applyFont="1" applyFill="1" applyBorder="1" applyAlignment="1">
      <alignment horizontal="center"/>
    </xf>
    <xf numFmtId="3" fontId="0" fillId="0" borderId="17" xfId="0" applyNumberFormat="1" applyFont="1" applyFill="1" applyBorder="1" applyAlignment="1" applyProtection="1">
      <alignment horizontal="center"/>
      <protection locked="0"/>
    </xf>
    <xf numFmtId="3" fontId="0" fillId="0" borderId="19" xfId="0" applyNumberFormat="1" applyFont="1" applyFill="1" applyBorder="1" applyAlignment="1" applyProtection="1">
      <alignment horizontal="center"/>
      <protection locked="0"/>
    </xf>
    <xf numFmtId="3" fontId="0" fillId="0" borderId="18" xfId="0" applyNumberFormat="1" applyFont="1" applyFill="1" applyBorder="1" applyAlignment="1" applyProtection="1">
      <alignment horizontal="center"/>
      <protection locked="0"/>
    </xf>
    <xf numFmtId="4" fontId="4" fillId="0" borderId="19" xfId="0" applyNumberFormat="1" applyFont="1" applyFill="1" applyBorder="1" applyAlignment="1" applyProtection="1">
      <alignment horizontal="center"/>
      <protection locked="0"/>
    </xf>
    <xf numFmtId="4" fontId="4" fillId="0" borderId="17" xfId="0" applyNumberFormat="1" applyFont="1" applyFill="1" applyBorder="1" applyAlignment="1" applyProtection="1">
      <alignment horizontal="center"/>
      <protection locked="0"/>
    </xf>
    <xf numFmtId="4" fontId="4" fillId="0" borderId="18"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2" fontId="0" fillId="0" borderId="17" xfId="0" applyNumberFormat="1" applyFont="1" applyFill="1" applyBorder="1" applyAlignment="1" applyProtection="1">
      <alignment horizontal="center"/>
      <protection locked="0"/>
    </xf>
    <xf numFmtId="2" fontId="0" fillId="0" borderId="18" xfId="0" applyNumberFormat="1" applyFont="1" applyFill="1" applyBorder="1" applyAlignment="1" applyProtection="1">
      <alignment horizontal="center"/>
      <protection locked="0"/>
    </xf>
    <xf numFmtId="2" fontId="0" fillId="0" borderId="36" xfId="46" applyNumberFormat="1" applyFont="1" applyFill="1" applyBorder="1" applyAlignment="1" applyProtection="1">
      <alignment horizontal="center"/>
      <protection locked="0"/>
    </xf>
    <xf numFmtId="2" fontId="0" fillId="0" borderId="37" xfId="46" applyNumberFormat="1" applyFont="1" applyFill="1" applyBorder="1" applyAlignment="1" applyProtection="1">
      <alignment horizontal="center"/>
      <protection locked="0"/>
    </xf>
    <xf numFmtId="2" fontId="0" fillId="0" borderId="17" xfId="46" applyNumberFormat="1" applyFont="1" applyFill="1" applyBorder="1" applyAlignment="1" applyProtection="1">
      <alignment horizontal="center"/>
      <protection locked="0"/>
    </xf>
    <xf numFmtId="2" fontId="0" fillId="0" borderId="19" xfId="46" applyNumberFormat="1" applyFont="1" applyFill="1" applyBorder="1" applyAlignment="1" applyProtection="1">
      <alignment horizont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30"/>
  <sheetViews>
    <sheetView tabSelected="1" view="pageBreakPreview" zoomScale="80" zoomScaleSheetLayoutView="80" zoomScalePageLayoutView="0" workbookViewId="0" topLeftCell="A1">
      <selection activeCell="A1" sqref="A1:G1"/>
    </sheetView>
  </sheetViews>
  <sheetFormatPr defaultColWidth="9.140625" defaultRowHeight="12.75"/>
  <cols>
    <col min="1" max="1" width="6.00390625" style="1" customWidth="1"/>
    <col min="2" max="2" width="7.8515625" style="1" customWidth="1"/>
    <col min="3" max="3" width="46.57421875" style="1" customWidth="1"/>
    <col min="4" max="4" width="11.57421875" style="1" customWidth="1"/>
    <col min="5" max="5" width="11.140625" style="1" customWidth="1"/>
    <col min="6" max="6" width="12.57421875" style="1" customWidth="1"/>
    <col min="7" max="7" width="15.28125" style="1" customWidth="1"/>
    <col min="8" max="8" width="9.140625" style="1" customWidth="1"/>
    <col min="9" max="10" width="12.421875" style="1" bestFit="1" customWidth="1"/>
    <col min="11" max="12" width="9.140625" style="1" customWidth="1"/>
    <col min="13" max="13" width="11.421875" style="1" bestFit="1" customWidth="1"/>
    <col min="14" max="14" width="12.421875" style="1" bestFit="1" customWidth="1"/>
    <col min="15" max="16384" width="9.140625" style="1" customWidth="1"/>
  </cols>
  <sheetData>
    <row r="1" spans="1:7" ht="29.25" customHeight="1" thickBot="1">
      <c r="A1" s="203" t="s">
        <v>58</v>
      </c>
      <c r="B1" s="204"/>
      <c r="C1" s="204"/>
      <c r="D1" s="204"/>
      <c r="E1" s="204"/>
      <c r="F1" s="204"/>
      <c r="G1" s="204"/>
    </row>
    <row r="2" spans="1:7" s="6" customFormat="1" ht="38.25" customHeight="1" thickBot="1">
      <c r="A2" s="47" t="s">
        <v>6</v>
      </c>
      <c r="B2" s="48" t="s">
        <v>12</v>
      </c>
      <c r="C2" s="49" t="s">
        <v>0</v>
      </c>
      <c r="D2" s="49" t="s">
        <v>2</v>
      </c>
      <c r="E2" s="49" t="s">
        <v>1</v>
      </c>
      <c r="F2" s="49" t="s">
        <v>13</v>
      </c>
      <c r="G2" s="120" t="s">
        <v>14</v>
      </c>
    </row>
    <row r="3" spans="1:7" s="6" customFormat="1" ht="15.75" customHeight="1" thickBot="1">
      <c r="A3" s="40">
        <v>1</v>
      </c>
      <c r="B3" s="42">
        <v>2</v>
      </c>
      <c r="C3" s="42">
        <v>3</v>
      </c>
      <c r="D3" s="42">
        <v>4</v>
      </c>
      <c r="E3" s="42">
        <v>5</v>
      </c>
      <c r="F3" s="43">
        <v>6</v>
      </c>
      <c r="G3" s="121">
        <v>7</v>
      </c>
    </row>
    <row r="4" spans="1:7" s="6" customFormat="1" ht="15.75" customHeight="1" thickBot="1">
      <c r="A4" s="183" t="s">
        <v>59</v>
      </c>
      <c r="B4" s="184"/>
      <c r="C4" s="184"/>
      <c r="D4" s="184"/>
      <c r="E4" s="184"/>
      <c r="F4" s="184"/>
      <c r="G4" s="185"/>
    </row>
    <row r="5" spans="1:7" s="9" customFormat="1" ht="12.75">
      <c r="A5" s="15"/>
      <c r="B5" s="41"/>
      <c r="C5" s="16" t="s">
        <v>5</v>
      </c>
      <c r="D5" s="17"/>
      <c r="E5" s="17"/>
      <c r="F5" s="17"/>
      <c r="G5" s="18"/>
    </row>
    <row r="6" spans="1:7" s="6" customFormat="1" ht="66.75" customHeight="1">
      <c r="A6" s="80">
        <v>1</v>
      </c>
      <c r="B6" s="81"/>
      <c r="C6" s="83" t="s">
        <v>60</v>
      </c>
      <c r="D6" s="24" t="s">
        <v>9</v>
      </c>
      <c r="E6" s="89">
        <v>5</v>
      </c>
      <c r="F6" s="220"/>
      <c r="G6" s="69">
        <f>E6*F6</f>
        <v>0</v>
      </c>
    </row>
    <row r="7" spans="1:7" s="6" customFormat="1" ht="66.75" customHeight="1">
      <c r="A7" s="46">
        <v>2</v>
      </c>
      <c r="B7" s="21"/>
      <c r="C7" s="83" t="s">
        <v>61</v>
      </c>
      <c r="D7" s="24" t="s">
        <v>7</v>
      </c>
      <c r="E7" s="89">
        <v>1300</v>
      </c>
      <c r="F7" s="220"/>
      <c r="G7" s="69">
        <f>E7*F7</f>
        <v>0</v>
      </c>
    </row>
    <row r="8" spans="1:7" s="6" customFormat="1" ht="66.75" customHeight="1">
      <c r="A8" s="46">
        <v>3</v>
      </c>
      <c r="B8" s="21"/>
      <c r="C8" s="84" t="s">
        <v>16</v>
      </c>
      <c r="D8" s="24" t="s">
        <v>9</v>
      </c>
      <c r="E8" s="89">
        <v>1</v>
      </c>
      <c r="F8" s="220"/>
      <c r="G8" s="69">
        <f>E8*F8</f>
        <v>0</v>
      </c>
    </row>
    <row r="9" spans="1:7" s="6" customFormat="1" ht="66.75" customHeight="1">
      <c r="A9" s="80">
        <v>4</v>
      </c>
      <c r="B9" s="81"/>
      <c r="C9" s="85" t="s">
        <v>62</v>
      </c>
      <c r="D9" s="24" t="s">
        <v>7</v>
      </c>
      <c r="E9" s="90">
        <v>160</v>
      </c>
      <c r="F9" s="220"/>
      <c r="G9" s="69">
        <f>E9*F9</f>
        <v>0</v>
      </c>
    </row>
    <row r="10" spans="1:7" s="36" customFormat="1" ht="16.5" customHeight="1">
      <c r="A10" s="162" t="s">
        <v>15</v>
      </c>
      <c r="B10" s="162"/>
      <c r="C10" s="162"/>
      <c r="D10" s="162"/>
      <c r="E10" s="162"/>
      <c r="F10" s="181"/>
      <c r="G10" s="82">
        <f>SUM(G6:G9)</f>
        <v>0</v>
      </c>
    </row>
    <row r="11" spans="1:7" s="6" customFormat="1" ht="19.5" customHeight="1" thickBot="1">
      <c r="A11" s="166"/>
      <c r="B11" s="167"/>
      <c r="C11" s="167"/>
      <c r="D11" s="167"/>
      <c r="E11" s="167"/>
      <c r="F11" s="167"/>
      <c r="G11" s="168"/>
    </row>
    <row r="12" spans="1:7" s="6" customFormat="1" ht="13.5" customHeight="1" thickBot="1">
      <c r="A12" s="10"/>
      <c r="B12" s="11"/>
      <c r="C12" s="54" t="s">
        <v>17</v>
      </c>
      <c r="D12" s="12"/>
      <c r="E12" s="13"/>
      <c r="F12" s="14"/>
      <c r="G12" s="34"/>
    </row>
    <row r="13" spans="1:7" s="6" customFormat="1" ht="89.25" customHeight="1">
      <c r="A13" s="50">
        <v>1</v>
      </c>
      <c r="B13" s="44"/>
      <c r="C13" s="86" t="s">
        <v>63</v>
      </c>
      <c r="D13" s="91" t="s">
        <v>65</v>
      </c>
      <c r="E13" s="89">
        <v>100</v>
      </c>
      <c r="F13" s="220"/>
      <c r="G13" s="26">
        <f aca="true" t="shared" si="0" ref="G13:G18">E13*F13</f>
        <v>0</v>
      </c>
    </row>
    <row r="14" spans="1:7" s="6" customFormat="1" ht="51">
      <c r="A14" s="51">
        <v>2</v>
      </c>
      <c r="B14" s="45"/>
      <c r="C14" s="84" t="s">
        <v>18</v>
      </c>
      <c r="D14" s="91" t="s">
        <v>65</v>
      </c>
      <c r="E14" s="92">
        <v>2100</v>
      </c>
      <c r="F14" s="221"/>
      <c r="G14" s="26">
        <f t="shared" si="0"/>
        <v>0</v>
      </c>
    </row>
    <row r="15" spans="1:7" s="5" customFormat="1" ht="51">
      <c r="A15" s="51">
        <v>3</v>
      </c>
      <c r="B15" s="45"/>
      <c r="C15" s="84" t="s">
        <v>64</v>
      </c>
      <c r="D15" s="91" t="s">
        <v>65</v>
      </c>
      <c r="E15" s="92">
        <v>300</v>
      </c>
      <c r="F15" s="221"/>
      <c r="G15" s="26">
        <f t="shared" si="0"/>
        <v>0</v>
      </c>
    </row>
    <row r="16" spans="1:7" ht="38.25">
      <c r="A16" s="51">
        <v>4</v>
      </c>
      <c r="B16" s="45"/>
      <c r="C16" s="87" t="s">
        <v>19</v>
      </c>
      <c r="D16" s="91" t="s">
        <v>66</v>
      </c>
      <c r="E16" s="89">
        <v>22100</v>
      </c>
      <c r="F16" s="220"/>
      <c r="G16" s="26">
        <f t="shared" si="0"/>
        <v>0</v>
      </c>
    </row>
    <row r="17" spans="1:7" s="9" customFormat="1" ht="60" customHeight="1">
      <c r="A17" s="51">
        <v>5</v>
      </c>
      <c r="B17" s="45"/>
      <c r="C17" s="88" t="s">
        <v>20</v>
      </c>
      <c r="D17" s="91" t="s">
        <v>65</v>
      </c>
      <c r="E17" s="89">
        <v>5000</v>
      </c>
      <c r="F17" s="220"/>
      <c r="G17" s="69">
        <f t="shared" si="0"/>
        <v>0</v>
      </c>
    </row>
    <row r="18" spans="1:7" s="9" customFormat="1" ht="60" customHeight="1">
      <c r="A18" s="70">
        <v>6</v>
      </c>
      <c r="B18" s="71"/>
      <c r="C18" s="87" t="s">
        <v>21</v>
      </c>
      <c r="D18" s="91" t="s">
        <v>66</v>
      </c>
      <c r="E18" s="89">
        <f>14000+4600+3000</f>
        <v>21600</v>
      </c>
      <c r="F18" s="220"/>
      <c r="G18" s="26">
        <f t="shared" si="0"/>
        <v>0</v>
      </c>
    </row>
    <row r="19" spans="1:7" s="6" customFormat="1" ht="22.5" customHeight="1" thickBot="1">
      <c r="A19" s="205" t="s">
        <v>15</v>
      </c>
      <c r="B19" s="206"/>
      <c r="C19" s="206"/>
      <c r="D19" s="206"/>
      <c r="E19" s="206"/>
      <c r="F19" s="207"/>
      <c r="G19" s="60">
        <f>SUM(G13:G18)</f>
        <v>0</v>
      </c>
    </row>
    <row r="20" spans="1:7" s="6" customFormat="1" ht="19.5" customHeight="1" thickBot="1">
      <c r="A20" s="169"/>
      <c r="B20" s="170"/>
      <c r="C20" s="170"/>
      <c r="D20" s="170"/>
      <c r="E20" s="170"/>
      <c r="F20" s="170"/>
      <c r="G20" s="171"/>
    </row>
    <row r="21" spans="1:7" s="6" customFormat="1" ht="15.75" customHeight="1">
      <c r="A21" s="31"/>
      <c r="B21" s="16"/>
      <c r="C21" s="55" t="s">
        <v>10</v>
      </c>
      <c r="D21" s="32"/>
      <c r="E21" s="32"/>
      <c r="F21" s="33"/>
      <c r="G21" s="34"/>
    </row>
    <row r="22" spans="1:7" s="6" customFormat="1" ht="68.25" customHeight="1">
      <c r="A22" s="174">
        <v>1</v>
      </c>
      <c r="B22" s="177"/>
      <c r="C22" s="84" t="s">
        <v>67</v>
      </c>
      <c r="D22" s="159"/>
      <c r="E22" s="159"/>
      <c r="F22" s="159"/>
      <c r="G22" s="159"/>
    </row>
    <row r="23" spans="1:7" s="5" customFormat="1" ht="25.5">
      <c r="A23" s="175"/>
      <c r="B23" s="178"/>
      <c r="C23" s="84" t="s">
        <v>68</v>
      </c>
      <c r="D23" s="91" t="s">
        <v>65</v>
      </c>
      <c r="E23" s="89">
        <f>3100*0.2+170+120</f>
        <v>910</v>
      </c>
      <c r="F23" s="220"/>
      <c r="G23" s="62">
        <f aca="true" t="shared" si="1" ref="G23:G31">E23*F23</f>
        <v>0</v>
      </c>
    </row>
    <row r="24" spans="1:7" ht="14.25">
      <c r="A24" s="176"/>
      <c r="B24" s="179"/>
      <c r="C24" s="84" t="s">
        <v>69</v>
      </c>
      <c r="D24" s="91" t="s">
        <v>65</v>
      </c>
      <c r="E24" s="89">
        <v>100</v>
      </c>
      <c r="F24" s="220"/>
      <c r="G24" s="26">
        <f t="shared" si="1"/>
        <v>0</v>
      </c>
    </row>
    <row r="25" spans="1:7" s="9" customFormat="1" ht="25.5">
      <c r="A25" s="52">
        <v>2</v>
      </c>
      <c r="B25" s="35"/>
      <c r="C25" s="84" t="s">
        <v>22</v>
      </c>
      <c r="D25" s="91" t="s">
        <v>66</v>
      </c>
      <c r="E25" s="89">
        <f>3100+210+260</f>
        <v>3570</v>
      </c>
      <c r="F25" s="220"/>
      <c r="G25" s="26">
        <f t="shared" si="1"/>
        <v>0</v>
      </c>
    </row>
    <row r="26" spans="1:7" s="6" customFormat="1" ht="51">
      <c r="A26" s="72">
        <v>3</v>
      </c>
      <c r="B26" s="74"/>
      <c r="C26" s="84" t="s">
        <v>70</v>
      </c>
      <c r="D26" s="91" t="s">
        <v>66</v>
      </c>
      <c r="E26" s="89">
        <v>2500</v>
      </c>
      <c r="F26" s="220"/>
      <c r="G26" s="69">
        <f t="shared" si="1"/>
        <v>0</v>
      </c>
    </row>
    <row r="27" spans="1:7" s="6" customFormat="1" ht="25.5">
      <c r="A27" s="52">
        <v>4</v>
      </c>
      <c r="B27" s="35"/>
      <c r="C27" s="84" t="s">
        <v>23</v>
      </c>
      <c r="D27" s="91" t="s">
        <v>66</v>
      </c>
      <c r="E27" s="89">
        <v>1750</v>
      </c>
      <c r="F27" s="220"/>
      <c r="G27" s="69">
        <f t="shared" si="1"/>
        <v>0</v>
      </c>
    </row>
    <row r="28" spans="1:7" s="6" customFormat="1" ht="63.75">
      <c r="A28" s="52">
        <v>5</v>
      </c>
      <c r="B28" s="35"/>
      <c r="C28" s="84" t="s">
        <v>24</v>
      </c>
      <c r="D28" s="91" t="s">
        <v>75</v>
      </c>
      <c r="E28" s="89">
        <f>1920+230+275</f>
        <v>2425</v>
      </c>
      <c r="F28" s="220"/>
      <c r="G28" s="69">
        <f t="shared" si="1"/>
        <v>0</v>
      </c>
    </row>
    <row r="29" spans="1:7" s="6" customFormat="1" ht="63.75">
      <c r="A29" s="52">
        <v>6</v>
      </c>
      <c r="B29" s="35"/>
      <c r="C29" s="84" t="s">
        <v>71</v>
      </c>
      <c r="D29" s="91" t="s">
        <v>65</v>
      </c>
      <c r="E29" s="89">
        <v>100</v>
      </c>
      <c r="F29" s="220"/>
      <c r="G29" s="69">
        <f t="shared" si="1"/>
        <v>0</v>
      </c>
    </row>
    <row r="30" spans="1:7" s="6" customFormat="1" ht="51">
      <c r="A30" s="52">
        <v>7</v>
      </c>
      <c r="B30" s="35"/>
      <c r="C30" s="84" t="s">
        <v>72</v>
      </c>
      <c r="D30" s="91" t="s">
        <v>74</v>
      </c>
      <c r="E30" s="89">
        <v>20000</v>
      </c>
      <c r="F30" s="220"/>
      <c r="G30" s="69">
        <f t="shared" si="1"/>
        <v>0</v>
      </c>
    </row>
    <row r="31" spans="1:7" s="6" customFormat="1" ht="114.75">
      <c r="A31" s="72">
        <v>8</v>
      </c>
      <c r="B31" s="74"/>
      <c r="C31" s="85" t="s">
        <v>73</v>
      </c>
      <c r="D31" s="94" t="s">
        <v>66</v>
      </c>
      <c r="E31" s="90">
        <f>210+210+210</f>
        <v>630</v>
      </c>
      <c r="F31" s="222"/>
      <c r="G31" s="69">
        <f t="shared" si="1"/>
        <v>0</v>
      </c>
    </row>
    <row r="32" spans="1:7" s="36" customFormat="1" ht="12.75">
      <c r="A32" s="162" t="s">
        <v>15</v>
      </c>
      <c r="B32" s="162"/>
      <c r="C32" s="162"/>
      <c r="D32" s="162"/>
      <c r="E32" s="162"/>
      <c r="F32" s="162"/>
      <c r="G32" s="82">
        <f>SUM(G23:G31)</f>
        <v>0</v>
      </c>
    </row>
    <row r="33" spans="1:7" s="6" customFormat="1" ht="21.75" customHeight="1" thickBot="1">
      <c r="A33" s="172"/>
      <c r="B33" s="172"/>
      <c r="C33" s="172"/>
      <c r="D33" s="172"/>
      <c r="E33" s="172"/>
      <c r="F33" s="172"/>
      <c r="G33" s="4"/>
    </row>
    <row r="34" spans="1:7" s="5" customFormat="1" ht="13.5" thickBot="1">
      <c r="A34" s="7"/>
      <c r="B34" s="8"/>
      <c r="C34" s="56" t="s">
        <v>25</v>
      </c>
      <c r="D34" s="8"/>
      <c r="E34" s="19"/>
      <c r="F34" s="20"/>
      <c r="G34" s="57"/>
    </row>
    <row r="35" spans="1:7" s="3" customFormat="1" ht="348.75" customHeight="1">
      <c r="A35" s="53">
        <v>1</v>
      </c>
      <c r="B35" s="29"/>
      <c r="C35" s="95" t="s">
        <v>26</v>
      </c>
      <c r="D35" s="22" t="s">
        <v>9</v>
      </c>
      <c r="E35" s="30">
        <v>30</v>
      </c>
      <c r="F35" s="223"/>
      <c r="G35" s="26">
        <f>E35*F35</f>
        <v>0</v>
      </c>
    </row>
    <row r="36" spans="1:7" s="3" customFormat="1" ht="292.5" customHeight="1">
      <c r="A36" s="52">
        <v>2</v>
      </c>
      <c r="B36" s="35"/>
      <c r="C36" s="96" t="s">
        <v>76</v>
      </c>
      <c r="D36" s="22" t="s">
        <v>9</v>
      </c>
      <c r="E36" s="30">
        <v>35</v>
      </c>
      <c r="F36" s="223"/>
      <c r="G36" s="26">
        <f>E36*F36</f>
        <v>0</v>
      </c>
    </row>
    <row r="37" spans="1:7" s="3" customFormat="1" ht="230.25" customHeight="1">
      <c r="A37" s="52">
        <v>3</v>
      </c>
      <c r="B37" s="35"/>
      <c r="C37" s="95" t="s">
        <v>77</v>
      </c>
      <c r="D37" s="22" t="s">
        <v>9</v>
      </c>
      <c r="E37" s="23">
        <v>6</v>
      </c>
      <c r="F37" s="224"/>
      <c r="G37" s="26">
        <f>E37*F37</f>
        <v>0</v>
      </c>
    </row>
    <row r="38" spans="1:7" s="3" customFormat="1" ht="69" customHeight="1">
      <c r="A38" s="52">
        <v>4</v>
      </c>
      <c r="B38" s="35"/>
      <c r="C38" s="85" t="s">
        <v>78</v>
      </c>
      <c r="D38" s="22" t="s">
        <v>9</v>
      </c>
      <c r="E38" s="23">
        <v>2</v>
      </c>
      <c r="F38" s="224"/>
      <c r="G38" s="26">
        <f aca="true" t="shared" si="2" ref="G38:G46">E38*F38</f>
        <v>0</v>
      </c>
    </row>
    <row r="39" spans="1:7" s="3" customFormat="1" ht="292.5" customHeight="1">
      <c r="A39" s="72">
        <v>5</v>
      </c>
      <c r="B39" s="74"/>
      <c r="C39" s="85" t="s">
        <v>79</v>
      </c>
      <c r="D39" s="22" t="s">
        <v>9</v>
      </c>
      <c r="E39" s="25">
        <v>2</v>
      </c>
      <c r="F39" s="225"/>
      <c r="G39" s="26">
        <f t="shared" si="2"/>
        <v>0</v>
      </c>
    </row>
    <row r="40" spans="1:7" s="3" customFormat="1" ht="132.75" customHeight="1">
      <c r="A40" s="52">
        <v>6</v>
      </c>
      <c r="B40" s="35"/>
      <c r="C40" s="97" t="s">
        <v>80</v>
      </c>
      <c r="D40" s="22" t="s">
        <v>9</v>
      </c>
      <c r="E40" s="23">
        <v>3</v>
      </c>
      <c r="F40" s="224"/>
      <c r="G40" s="26">
        <f t="shared" si="2"/>
        <v>0</v>
      </c>
    </row>
    <row r="41" spans="1:7" s="3" customFormat="1" ht="60.75" customHeight="1">
      <c r="A41" s="52">
        <v>7</v>
      </c>
      <c r="B41" s="35"/>
      <c r="C41" s="97" t="s">
        <v>81</v>
      </c>
      <c r="D41" s="22" t="s">
        <v>9</v>
      </c>
      <c r="E41" s="23">
        <v>3</v>
      </c>
      <c r="F41" s="224"/>
      <c r="G41" s="26">
        <f t="shared" si="2"/>
        <v>0</v>
      </c>
    </row>
    <row r="42" spans="1:7" s="3" customFormat="1" ht="96.75" customHeight="1">
      <c r="A42" s="52">
        <v>8</v>
      </c>
      <c r="B42" s="35"/>
      <c r="C42" s="97" t="s">
        <v>82</v>
      </c>
      <c r="D42" s="22" t="s">
        <v>9</v>
      </c>
      <c r="E42" s="23">
        <v>3</v>
      </c>
      <c r="F42" s="224"/>
      <c r="G42" s="26">
        <f t="shared" si="2"/>
        <v>0</v>
      </c>
    </row>
    <row r="43" spans="1:7" s="3" customFormat="1" ht="96.75" customHeight="1">
      <c r="A43" s="52">
        <v>9</v>
      </c>
      <c r="B43" s="35"/>
      <c r="C43" s="97" t="s">
        <v>83</v>
      </c>
      <c r="D43" s="22" t="s">
        <v>9</v>
      </c>
      <c r="E43" s="23">
        <v>2</v>
      </c>
      <c r="F43" s="224"/>
      <c r="G43" s="26">
        <f t="shared" si="2"/>
        <v>0</v>
      </c>
    </row>
    <row r="44" spans="1:7" s="3" customFormat="1" ht="96.75" customHeight="1">
      <c r="A44" s="52">
        <v>10</v>
      </c>
      <c r="B44" s="35"/>
      <c r="C44" s="97" t="s">
        <v>84</v>
      </c>
      <c r="D44" s="22" t="s">
        <v>9</v>
      </c>
      <c r="E44" s="23">
        <v>3</v>
      </c>
      <c r="F44" s="224"/>
      <c r="G44" s="26">
        <f t="shared" si="2"/>
        <v>0</v>
      </c>
    </row>
    <row r="45" spans="1:7" s="3" customFormat="1" ht="66" customHeight="1">
      <c r="A45" s="52">
        <v>11</v>
      </c>
      <c r="B45" s="35"/>
      <c r="C45" s="98" t="s">
        <v>85</v>
      </c>
      <c r="D45" s="91" t="s">
        <v>75</v>
      </c>
      <c r="E45" s="23">
        <v>200</v>
      </c>
      <c r="F45" s="224"/>
      <c r="G45" s="26">
        <f t="shared" si="2"/>
        <v>0</v>
      </c>
    </row>
    <row r="46" spans="1:7" s="3" customFormat="1" ht="140.25" customHeight="1">
      <c r="A46" s="72">
        <v>12</v>
      </c>
      <c r="B46" s="74"/>
      <c r="C46" s="99" t="s">
        <v>86</v>
      </c>
      <c r="D46" s="22" t="s">
        <v>9</v>
      </c>
      <c r="E46" s="25">
        <v>4</v>
      </c>
      <c r="F46" s="225"/>
      <c r="G46" s="26">
        <f t="shared" si="2"/>
        <v>0</v>
      </c>
    </row>
    <row r="47" spans="1:7" s="38" customFormat="1" ht="13.5" thickBot="1">
      <c r="A47" s="208" t="s">
        <v>15</v>
      </c>
      <c r="B47" s="208"/>
      <c r="C47" s="208"/>
      <c r="D47" s="208"/>
      <c r="E47" s="208"/>
      <c r="F47" s="208"/>
      <c r="G47" s="75">
        <f>SUM(G34:G46)</f>
        <v>0</v>
      </c>
    </row>
    <row r="48" spans="1:7" s="6" customFormat="1" ht="21" customHeight="1">
      <c r="A48" s="172"/>
      <c r="B48" s="172"/>
      <c r="C48" s="172"/>
      <c r="D48" s="172"/>
      <c r="E48" s="172"/>
      <c r="F48" s="172"/>
      <c r="G48" s="173"/>
    </row>
    <row r="49" spans="1:7" s="6" customFormat="1" ht="12.75">
      <c r="A49" s="186" t="s">
        <v>27</v>
      </c>
      <c r="B49" s="187"/>
      <c r="C49" s="187"/>
      <c r="D49" s="187"/>
      <c r="E49" s="187"/>
      <c r="F49" s="187"/>
      <c r="G49" s="188"/>
    </row>
    <row r="50" spans="1:7" s="6" customFormat="1" ht="12.75">
      <c r="A50" s="76"/>
      <c r="B50" s="64"/>
      <c r="C50" s="77" t="s">
        <v>57</v>
      </c>
      <c r="D50" s="78"/>
      <c r="E50" s="78"/>
      <c r="F50" s="79"/>
      <c r="G50" s="68"/>
    </row>
    <row r="51" spans="1:7" s="6" customFormat="1" ht="31.5" customHeight="1">
      <c r="A51" s="53">
        <v>1</v>
      </c>
      <c r="B51" s="29"/>
      <c r="C51" s="103" t="s">
        <v>28</v>
      </c>
      <c r="D51" s="61" t="s">
        <v>3</v>
      </c>
      <c r="E51" s="130">
        <v>1200</v>
      </c>
      <c r="F51" s="226"/>
      <c r="G51" s="62">
        <f>E51*F51</f>
        <v>0</v>
      </c>
    </row>
    <row r="52" spans="1:7" s="6" customFormat="1" ht="96" customHeight="1">
      <c r="A52" s="52">
        <v>2</v>
      </c>
      <c r="B52" s="35"/>
      <c r="C52" s="97" t="s">
        <v>87</v>
      </c>
      <c r="D52" s="24" t="s">
        <v>7</v>
      </c>
      <c r="E52" s="131">
        <f>19200+1500</f>
        <v>20700</v>
      </c>
      <c r="F52" s="227"/>
      <c r="G52" s="26">
        <f>E52*F52</f>
        <v>0</v>
      </c>
    </row>
    <row r="53" spans="1:7" s="6" customFormat="1" ht="25.5">
      <c r="A53" s="52">
        <v>3</v>
      </c>
      <c r="B53" s="35"/>
      <c r="C53" s="97" t="s">
        <v>29</v>
      </c>
      <c r="D53" s="24" t="s">
        <v>9</v>
      </c>
      <c r="E53" s="131">
        <v>35</v>
      </c>
      <c r="F53" s="227"/>
      <c r="G53" s="26">
        <f>E53*F53</f>
        <v>0</v>
      </c>
    </row>
    <row r="54" spans="1:7" s="6" customFormat="1" ht="29.25" customHeight="1">
      <c r="A54" s="72">
        <v>4</v>
      </c>
      <c r="B54" s="74"/>
      <c r="C54" s="101" t="s">
        <v>30</v>
      </c>
      <c r="D54" s="24" t="s">
        <v>9</v>
      </c>
      <c r="E54" s="132">
        <v>25</v>
      </c>
      <c r="F54" s="228"/>
      <c r="G54" s="26">
        <f>E54*F54</f>
        <v>0</v>
      </c>
    </row>
    <row r="55" spans="1:7" s="37" customFormat="1" ht="12.75">
      <c r="A55" s="190" t="s">
        <v>15</v>
      </c>
      <c r="B55" s="191"/>
      <c r="C55" s="191"/>
      <c r="D55" s="191"/>
      <c r="E55" s="191"/>
      <c r="F55" s="192"/>
      <c r="G55" s="102">
        <f>SUM(G51:G54)</f>
        <v>0</v>
      </c>
    </row>
    <row r="56" spans="1:7" s="37" customFormat="1" ht="12.75">
      <c r="A56" s="189"/>
      <c r="B56" s="189"/>
      <c r="C56" s="189"/>
      <c r="D56" s="189"/>
      <c r="E56" s="189"/>
      <c r="F56" s="189"/>
      <c r="G56" s="189"/>
    </row>
    <row r="57" spans="1:7" s="37" customFormat="1" ht="12.75">
      <c r="A57" s="107"/>
      <c r="B57" s="64"/>
      <c r="C57" s="65" t="s">
        <v>31</v>
      </c>
      <c r="D57" s="66"/>
      <c r="E57" s="67"/>
      <c r="F57" s="67"/>
      <c r="G57" s="105"/>
    </row>
    <row r="58" spans="1:7" s="37" customFormat="1" ht="30.75" customHeight="1">
      <c r="A58" s="50">
        <v>1</v>
      </c>
      <c r="B58" s="44"/>
      <c r="C58" s="106" t="s">
        <v>88</v>
      </c>
      <c r="D58" s="61" t="s">
        <v>9</v>
      </c>
      <c r="E58" s="30">
        <v>100</v>
      </c>
      <c r="F58" s="223"/>
      <c r="G58" s="26">
        <f>E58*F58</f>
        <v>0</v>
      </c>
    </row>
    <row r="59" spans="1:7" s="37" customFormat="1" ht="12.75">
      <c r="A59" s="51">
        <v>2</v>
      </c>
      <c r="B59" s="45"/>
      <c r="C59" s="104" t="s">
        <v>32</v>
      </c>
      <c r="D59" s="24" t="s">
        <v>9</v>
      </c>
      <c r="E59" s="23">
        <v>25</v>
      </c>
      <c r="F59" s="224"/>
      <c r="G59" s="26">
        <f>E59*F59</f>
        <v>0</v>
      </c>
    </row>
    <row r="60" spans="1:7" s="37" customFormat="1" ht="12.75">
      <c r="A60" s="51">
        <v>3</v>
      </c>
      <c r="B60" s="45"/>
      <c r="C60" s="104" t="s">
        <v>89</v>
      </c>
      <c r="D60" s="24" t="s">
        <v>9</v>
      </c>
      <c r="E60" s="25">
        <v>5</v>
      </c>
      <c r="F60" s="225"/>
      <c r="G60" s="69">
        <f>E60*F60</f>
        <v>0</v>
      </c>
    </row>
    <row r="61" spans="1:7" s="37" customFormat="1" ht="25.5">
      <c r="A61" s="70">
        <v>4</v>
      </c>
      <c r="B61" s="71"/>
      <c r="C61" s="97" t="s">
        <v>90</v>
      </c>
      <c r="D61" s="24" t="s">
        <v>9</v>
      </c>
      <c r="E61" s="23">
        <v>10</v>
      </c>
      <c r="F61" s="224"/>
      <c r="G61" s="69">
        <f>E61*F61</f>
        <v>0</v>
      </c>
    </row>
    <row r="62" spans="1:7" s="37" customFormat="1" ht="12.75">
      <c r="A62" s="108">
        <v>5</v>
      </c>
      <c r="B62" s="109"/>
      <c r="C62" s="110" t="s">
        <v>33</v>
      </c>
      <c r="D62" s="24" t="s">
        <v>9</v>
      </c>
      <c r="E62" s="25">
        <v>20</v>
      </c>
      <c r="F62" s="225"/>
      <c r="G62" s="69">
        <f>E62*F62</f>
        <v>0</v>
      </c>
    </row>
    <row r="63" spans="1:7" s="37" customFormat="1" ht="12.75">
      <c r="A63" s="193" t="s">
        <v>15</v>
      </c>
      <c r="B63" s="193"/>
      <c r="C63" s="193"/>
      <c r="D63" s="193"/>
      <c r="E63" s="193"/>
      <c r="F63" s="193"/>
      <c r="G63" s="73">
        <f>SUM(G58:G62)</f>
        <v>0</v>
      </c>
    </row>
    <row r="64" spans="1:7" s="37" customFormat="1" ht="12.75">
      <c r="A64" s="198"/>
      <c r="B64" s="198"/>
      <c r="C64" s="198"/>
      <c r="D64" s="198"/>
      <c r="E64" s="198"/>
      <c r="F64" s="198"/>
      <c r="G64" s="198"/>
    </row>
    <row r="65" spans="1:7" s="37" customFormat="1" ht="12.75">
      <c r="A65" s="209" t="s">
        <v>34</v>
      </c>
      <c r="B65" s="210"/>
      <c r="C65" s="210"/>
      <c r="D65" s="210"/>
      <c r="E65" s="210"/>
      <c r="F65" s="210"/>
      <c r="G65" s="211"/>
    </row>
    <row r="66" spans="1:7" s="37" customFormat="1" ht="40.5" customHeight="1">
      <c r="A66" s="194" t="s">
        <v>35</v>
      </c>
      <c r="B66" s="194"/>
      <c r="C66" s="194"/>
      <c r="D66" s="194"/>
      <c r="E66" s="194"/>
      <c r="F66" s="194"/>
      <c r="G66" s="194"/>
    </row>
    <row r="67" spans="1:7" s="37" customFormat="1" ht="19.5" customHeight="1">
      <c r="A67" s="63"/>
      <c r="B67" s="64"/>
      <c r="C67" s="65" t="s">
        <v>36</v>
      </c>
      <c r="D67" s="66"/>
      <c r="E67" s="67"/>
      <c r="F67" s="67"/>
      <c r="G67" s="68"/>
    </row>
    <row r="68" spans="1:7" s="37" customFormat="1" ht="39.75" customHeight="1">
      <c r="A68" s="174">
        <v>1</v>
      </c>
      <c r="B68" s="153"/>
      <c r="C68" s="97" t="s">
        <v>91</v>
      </c>
      <c r="D68" s="199"/>
      <c r="E68" s="200"/>
      <c r="F68" s="200"/>
      <c r="G68" s="201"/>
    </row>
    <row r="69" spans="1:7" s="37" customFormat="1" ht="12.75">
      <c r="A69" s="175"/>
      <c r="B69" s="154"/>
      <c r="C69" s="104" t="s">
        <v>92</v>
      </c>
      <c r="D69" s="24" t="s">
        <v>3</v>
      </c>
      <c r="E69" s="131">
        <v>20</v>
      </c>
      <c r="F69" s="227"/>
      <c r="G69" s="26">
        <f>E69*F69</f>
        <v>0</v>
      </c>
    </row>
    <row r="70" spans="1:7" s="37" customFormat="1" ht="12.75">
      <c r="A70" s="175"/>
      <c r="B70" s="154"/>
      <c r="C70" s="111" t="s">
        <v>93</v>
      </c>
      <c r="D70" s="24" t="s">
        <v>3</v>
      </c>
      <c r="E70" s="131">
        <v>12.5</v>
      </c>
      <c r="F70" s="227"/>
      <c r="G70" s="69">
        <f>E70*F70</f>
        <v>0</v>
      </c>
    </row>
    <row r="71" spans="1:7" s="37" customFormat="1" ht="12.75">
      <c r="A71" s="175"/>
      <c r="B71" s="154"/>
      <c r="C71" s="111" t="s">
        <v>37</v>
      </c>
      <c r="D71" s="24" t="s">
        <v>3</v>
      </c>
      <c r="E71" s="131">
        <v>3.5</v>
      </c>
      <c r="F71" s="227"/>
      <c r="G71" s="26">
        <f aca="true" t="shared" si="3" ref="G71:G85">E71*F71</f>
        <v>0</v>
      </c>
    </row>
    <row r="72" spans="1:7" s="37" customFormat="1" ht="29.25" customHeight="1">
      <c r="A72" s="176"/>
      <c r="B72" s="155"/>
      <c r="C72" s="111" t="s">
        <v>94</v>
      </c>
      <c r="D72" s="24" t="s">
        <v>3</v>
      </c>
      <c r="E72" s="131">
        <v>2</v>
      </c>
      <c r="F72" s="227"/>
      <c r="G72" s="69">
        <f t="shared" si="3"/>
        <v>0</v>
      </c>
    </row>
    <row r="73" spans="1:7" s="37" customFormat="1" ht="51">
      <c r="A73" s="70">
        <v>2</v>
      </c>
      <c r="B73" s="71"/>
      <c r="C73" s="97" t="s">
        <v>95</v>
      </c>
      <c r="D73" s="24" t="s">
        <v>3</v>
      </c>
      <c r="E73" s="131">
        <f>544+160+210</f>
        <v>914</v>
      </c>
      <c r="F73" s="227"/>
      <c r="G73" s="69">
        <f t="shared" si="3"/>
        <v>0</v>
      </c>
    </row>
    <row r="74" spans="1:7" s="37" customFormat="1" ht="25.5">
      <c r="A74" s="108">
        <v>3</v>
      </c>
      <c r="B74" s="71"/>
      <c r="C74" s="97" t="s">
        <v>38</v>
      </c>
      <c r="D74" s="24" t="s">
        <v>3</v>
      </c>
      <c r="E74" s="131">
        <v>300</v>
      </c>
      <c r="F74" s="227"/>
      <c r="G74" s="69">
        <f t="shared" si="3"/>
        <v>0</v>
      </c>
    </row>
    <row r="75" spans="1:7" s="37" customFormat="1" ht="38.25">
      <c r="A75" s="174">
        <v>4</v>
      </c>
      <c r="B75" s="177"/>
      <c r="C75" s="97" t="s">
        <v>96</v>
      </c>
      <c r="D75" s="24" t="s">
        <v>3</v>
      </c>
      <c r="E75" s="131">
        <v>102</v>
      </c>
      <c r="F75" s="227"/>
      <c r="G75" s="69">
        <f t="shared" si="3"/>
        <v>0</v>
      </c>
    </row>
    <row r="76" spans="1:7" s="37" customFormat="1" ht="12.75">
      <c r="A76" s="175"/>
      <c r="B76" s="178"/>
      <c r="C76" s="97" t="s">
        <v>97</v>
      </c>
      <c r="D76" s="24" t="s">
        <v>3</v>
      </c>
      <c r="E76" s="131">
        <v>40</v>
      </c>
      <c r="F76" s="227"/>
      <c r="G76" s="69">
        <f t="shared" si="3"/>
        <v>0</v>
      </c>
    </row>
    <row r="77" spans="1:7" s="37" customFormat="1" ht="12.75" customHeight="1">
      <c r="A77" s="176"/>
      <c r="B77" s="179"/>
      <c r="C77" s="97" t="s">
        <v>98</v>
      </c>
      <c r="D77" s="24" t="s">
        <v>3</v>
      </c>
      <c r="E77" s="131">
        <v>52</v>
      </c>
      <c r="F77" s="227"/>
      <c r="G77" s="69">
        <f t="shared" si="3"/>
        <v>0</v>
      </c>
    </row>
    <row r="78" spans="1:7" s="37" customFormat="1" ht="41.25" customHeight="1">
      <c r="A78" s="174">
        <v>5</v>
      </c>
      <c r="B78" s="177"/>
      <c r="C78" s="97" t="s">
        <v>39</v>
      </c>
      <c r="D78" s="199"/>
      <c r="E78" s="200"/>
      <c r="F78" s="200"/>
      <c r="G78" s="201"/>
    </row>
    <row r="79" spans="1:7" s="37" customFormat="1" ht="12.75">
      <c r="A79" s="175"/>
      <c r="B79" s="178"/>
      <c r="C79" s="97" t="s">
        <v>92</v>
      </c>
      <c r="D79" s="24" t="s">
        <v>3</v>
      </c>
      <c r="E79" s="131">
        <v>20</v>
      </c>
      <c r="F79" s="227"/>
      <c r="G79" s="69">
        <f t="shared" si="3"/>
        <v>0</v>
      </c>
    </row>
    <row r="80" spans="1:7" s="37" customFormat="1" ht="12.75">
      <c r="A80" s="175"/>
      <c r="B80" s="178"/>
      <c r="C80" s="97" t="s">
        <v>99</v>
      </c>
      <c r="D80" s="24" t="s">
        <v>3</v>
      </c>
      <c r="E80" s="131">
        <v>12.5</v>
      </c>
      <c r="F80" s="227"/>
      <c r="G80" s="69">
        <f t="shared" si="3"/>
        <v>0</v>
      </c>
    </row>
    <row r="81" spans="1:7" s="37" customFormat="1" ht="12.75">
      <c r="A81" s="175"/>
      <c r="B81" s="178"/>
      <c r="C81" s="97" t="s">
        <v>40</v>
      </c>
      <c r="D81" s="24" t="s">
        <v>3</v>
      </c>
      <c r="E81" s="131">
        <v>4</v>
      </c>
      <c r="F81" s="227"/>
      <c r="G81" s="69">
        <f t="shared" si="3"/>
        <v>0</v>
      </c>
    </row>
    <row r="82" spans="1:7" s="37" customFormat="1" ht="12.75">
      <c r="A82" s="176"/>
      <c r="B82" s="179"/>
      <c r="C82" s="97" t="s">
        <v>100</v>
      </c>
      <c r="D82" s="24" t="s">
        <v>3</v>
      </c>
      <c r="E82" s="131">
        <v>2</v>
      </c>
      <c r="F82" s="227"/>
      <c r="G82" s="69">
        <f t="shared" si="3"/>
        <v>0</v>
      </c>
    </row>
    <row r="83" spans="1:7" s="37" customFormat="1" ht="38.25">
      <c r="A83" s="52">
        <v>6</v>
      </c>
      <c r="B83" s="93"/>
      <c r="C83" s="97" t="s">
        <v>101</v>
      </c>
      <c r="D83" s="22" t="s">
        <v>41</v>
      </c>
      <c r="E83" s="131">
        <v>12</v>
      </c>
      <c r="F83" s="227"/>
      <c r="G83" s="69">
        <f t="shared" si="3"/>
        <v>0</v>
      </c>
    </row>
    <row r="84" spans="1:7" s="37" customFormat="1" ht="38.25">
      <c r="A84" s="52">
        <v>7</v>
      </c>
      <c r="B84" s="93"/>
      <c r="C84" s="97" t="s">
        <v>102</v>
      </c>
      <c r="D84" s="91" t="s">
        <v>75</v>
      </c>
      <c r="E84" s="131">
        <f>1700+500+650</f>
        <v>2850</v>
      </c>
      <c r="F84" s="227"/>
      <c r="G84" s="69">
        <f t="shared" si="3"/>
        <v>0</v>
      </c>
    </row>
    <row r="85" spans="1:7" s="37" customFormat="1" ht="38.25">
      <c r="A85" s="52">
        <v>8</v>
      </c>
      <c r="B85" s="93"/>
      <c r="C85" s="97" t="s">
        <v>42</v>
      </c>
      <c r="D85" s="22" t="s">
        <v>41</v>
      </c>
      <c r="E85" s="131">
        <v>12</v>
      </c>
      <c r="F85" s="227"/>
      <c r="G85" s="69">
        <f t="shared" si="3"/>
        <v>0</v>
      </c>
    </row>
    <row r="86" spans="1:7" s="37" customFormat="1" ht="12.75">
      <c r="A86" s="193" t="s">
        <v>15</v>
      </c>
      <c r="B86" s="193"/>
      <c r="C86" s="193"/>
      <c r="D86" s="193"/>
      <c r="E86" s="193"/>
      <c r="F86" s="193"/>
      <c r="G86" s="73">
        <f>SUM(G69:G85)</f>
        <v>0</v>
      </c>
    </row>
    <row r="87" spans="1:7" s="37" customFormat="1" ht="12.75">
      <c r="A87" s="202"/>
      <c r="B87" s="202"/>
      <c r="C87" s="202"/>
      <c r="D87" s="202"/>
      <c r="E87" s="202"/>
      <c r="F87" s="202"/>
      <c r="G87" s="202"/>
    </row>
    <row r="88" spans="1:7" s="6" customFormat="1" ht="12.75">
      <c r="A88" s="114"/>
      <c r="B88" s="115"/>
      <c r="C88" s="116" t="s">
        <v>43</v>
      </c>
      <c r="D88" s="78"/>
      <c r="E88" s="78"/>
      <c r="F88" s="79"/>
      <c r="G88" s="68"/>
    </row>
    <row r="89" spans="1:7" s="6" customFormat="1" ht="12.75">
      <c r="A89" s="153">
        <v>1</v>
      </c>
      <c r="B89" s="156"/>
      <c r="C89" s="112" t="s">
        <v>44</v>
      </c>
      <c r="D89" s="159"/>
      <c r="E89" s="159"/>
      <c r="F89" s="159"/>
      <c r="G89" s="159"/>
    </row>
    <row r="90" spans="1:14" s="6" customFormat="1" ht="12.75">
      <c r="A90" s="154"/>
      <c r="B90" s="157"/>
      <c r="C90" s="104" t="s">
        <v>103</v>
      </c>
      <c r="D90" s="113" t="s">
        <v>8</v>
      </c>
      <c r="E90" s="131">
        <v>500</v>
      </c>
      <c r="F90" s="227"/>
      <c r="G90" s="62">
        <f aca="true" t="shared" si="4" ref="G90:G96">E90*F90</f>
        <v>0</v>
      </c>
      <c r="N90" s="119"/>
    </row>
    <row r="91" spans="1:7" s="5" customFormat="1" ht="12.75">
      <c r="A91" s="154"/>
      <c r="B91" s="157"/>
      <c r="C91" s="104" t="s">
        <v>46</v>
      </c>
      <c r="D91" s="22" t="s">
        <v>8</v>
      </c>
      <c r="E91" s="131">
        <f>1700+250</f>
        <v>1950</v>
      </c>
      <c r="F91" s="227"/>
      <c r="G91" s="26">
        <f t="shared" si="4"/>
        <v>0</v>
      </c>
    </row>
    <row r="92" spans="1:7" ht="12.75">
      <c r="A92" s="154"/>
      <c r="B92" s="157"/>
      <c r="C92" s="104" t="s">
        <v>45</v>
      </c>
      <c r="D92" s="22" t="s">
        <v>8</v>
      </c>
      <c r="E92" s="131">
        <f>300+400</f>
        <v>700</v>
      </c>
      <c r="F92" s="227"/>
      <c r="G92" s="26">
        <f t="shared" si="4"/>
        <v>0</v>
      </c>
    </row>
    <row r="93" spans="1:7" s="9" customFormat="1" ht="12.75">
      <c r="A93" s="155"/>
      <c r="B93" s="158"/>
      <c r="C93" s="104" t="s">
        <v>46</v>
      </c>
      <c r="D93" s="24" t="s">
        <v>8</v>
      </c>
      <c r="E93" s="131">
        <v>300</v>
      </c>
      <c r="F93" s="227"/>
      <c r="G93" s="69">
        <f t="shared" si="4"/>
        <v>0</v>
      </c>
    </row>
    <row r="94" spans="1:7" s="9" customFormat="1" ht="51">
      <c r="A94" s="52">
        <v>2</v>
      </c>
      <c r="B94" s="35"/>
      <c r="C94" s="97" t="s">
        <v>104</v>
      </c>
      <c r="D94" s="22" t="s">
        <v>41</v>
      </c>
      <c r="E94" s="131">
        <f>107+25+15</f>
        <v>147</v>
      </c>
      <c r="F94" s="227"/>
      <c r="G94" s="26">
        <f t="shared" si="4"/>
        <v>0</v>
      </c>
    </row>
    <row r="95" spans="1:7" s="9" customFormat="1" ht="25.5">
      <c r="A95" s="52">
        <v>3</v>
      </c>
      <c r="B95" s="35"/>
      <c r="C95" s="97" t="s">
        <v>47</v>
      </c>
      <c r="D95" s="24" t="s">
        <v>8</v>
      </c>
      <c r="E95" s="131">
        <f>2100+600+700</f>
        <v>3400</v>
      </c>
      <c r="F95" s="227"/>
      <c r="G95" s="26">
        <f t="shared" si="4"/>
        <v>0</v>
      </c>
    </row>
    <row r="96" spans="1:7" s="9" customFormat="1" ht="25.5">
      <c r="A96" s="52">
        <v>4</v>
      </c>
      <c r="B96" s="35"/>
      <c r="C96" s="97" t="s">
        <v>48</v>
      </c>
      <c r="D96" s="22" t="s">
        <v>49</v>
      </c>
      <c r="E96" s="131">
        <v>1</v>
      </c>
      <c r="F96" s="227"/>
      <c r="G96" s="26">
        <f t="shared" si="4"/>
        <v>0</v>
      </c>
    </row>
    <row r="97" spans="1:7" s="6" customFormat="1" ht="13.5" thickBot="1">
      <c r="A97" s="195" t="s">
        <v>15</v>
      </c>
      <c r="B97" s="196"/>
      <c r="C97" s="196"/>
      <c r="D97" s="196"/>
      <c r="E97" s="196"/>
      <c r="F97" s="197"/>
      <c r="G97" s="39">
        <f>SUM(G90:G96)</f>
        <v>0</v>
      </c>
    </row>
    <row r="98" spans="1:7" s="6" customFormat="1" ht="13.5" thickBot="1">
      <c r="A98" s="160"/>
      <c r="B98" s="160"/>
      <c r="C98" s="160"/>
      <c r="D98" s="160"/>
      <c r="E98" s="160"/>
      <c r="F98" s="160"/>
      <c r="G98" s="160"/>
    </row>
    <row r="99" spans="1:7" s="6" customFormat="1" ht="12.75">
      <c r="A99" s="31"/>
      <c r="B99" s="16"/>
      <c r="C99" s="55" t="s">
        <v>50</v>
      </c>
      <c r="D99" s="32"/>
      <c r="E99" s="32"/>
      <c r="F99" s="33"/>
      <c r="G99" s="34"/>
    </row>
    <row r="100" spans="1:7" s="6" customFormat="1" ht="93" customHeight="1">
      <c r="A100" s="70">
        <v>1</v>
      </c>
      <c r="B100" s="35"/>
      <c r="C100" s="97" t="s">
        <v>105</v>
      </c>
      <c r="D100" s="24" t="s">
        <v>41</v>
      </c>
      <c r="E100" s="131">
        <v>12</v>
      </c>
      <c r="F100" s="227"/>
      <c r="G100" s="26">
        <f aca="true" t="shared" si="5" ref="G100:G106">E100*F100</f>
        <v>0</v>
      </c>
    </row>
    <row r="101" spans="1:7" s="6" customFormat="1" ht="93.75" customHeight="1">
      <c r="A101" s="70">
        <v>2</v>
      </c>
      <c r="B101" s="35"/>
      <c r="C101" s="97" t="s">
        <v>106</v>
      </c>
      <c r="D101" s="24" t="s">
        <v>41</v>
      </c>
      <c r="E101" s="131">
        <f>95+25+15</f>
        <v>135</v>
      </c>
      <c r="F101" s="227"/>
      <c r="G101" s="26">
        <f t="shared" si="5"/>
        <v>0</v>
      </c>
    </row>
    <row r="102" spans="1:7" s="6" customFormat="1" ht="25.5">
      <c r="A102" s="70">
        <v>3</v>
      </c>
      <c r="B102" s="35"/>
      <c r="C102" s="97" t="s">
        <v>51</v>
      </c>
      <c r="D102" s="24" t="s">
        <v>41</v>
      </c>
      <c r="E102" s="131">
        <f>95+25+15</f>
        <v>135</v>
      </c>
      <c r="F102" s="227"/>
      <c r="G102" s="26">
        <f t="shared" si="5"/>
        <v>0</v>
      </c>
    </row>
    <row r="103" spans="1:7" s="6" customFormat="1" ht="12.75">
      <c r="A103" s="52">
        <v>4</v>
      </c>
      <c r="B103" s="35"/>
      <c r="C103" s="97" t="s">
        <v>107</v>
      </c>
      <c r="D103" s="24" t="s">
        <v>41</v>
      </c>
      <c r="E103" s="131">
        <f>16+8+4</f>
        <v>28</v>
      </c>
      <c r="F103" s="227"/>
      <c r="G103" s="26">
        <f t="shared" si="5"/>
        <v>0</v>
      </c>
    </row>
    <row r="104" spans="1:7" s="6" customFormat="1" ht="25.5">
      <c r="A104" s="72">
        <v>5</v>
      </c>
      <c r="B104" s="74"/>
      <c r="C104" s="101" t="s">
        <v>108</v>
      </c>
      <c r="D104" s="24" t="s">
        <v>41</v>
      </c>
      <c r="E104" s="131">
        <v>36</v>
      </c>
      <c r="F104" s="227"/>
      <c r="G104" s="69">
        <f t="shared" si="5"/>
        <v>0</v>
      </c>
    </row>
    <row r="105" spans="1:7" s="117" customFormat="1" ht="12.75">
      <c r="A105" s="52">
        <v>6</v>
      </c>
      <c r="B105" s="35"/>
      <c r="C105" s="97" t="s">
        <v>52</v>
      </c>
      <c r="D105" s="22" t="s">
        <v>41</v>
      </c>
      <c r="E105" s="131">
        <v>36</v>
      </c>
      <c r="F105" s="227"/>
      <c r="G105" s="26">
        <f t="shared" si="5"/>
        <v>0</v>
      </c>
    </row>
    <row r="106" spans="1:7" s="118" customFormat="1" ht="25.5">
      <c r="A106" s="72">
        <v>7</v>
      </c>
      <c r="B106" s="74"/>
      <c r="C106" s="101" t="s">
        <v>53</v>
      </c>
      <c r="D106" s="24" t="s">
        <v>41</v>
      </c>
      <c r="E106" s="132">
        <v>12</v>
      </c>
      <c r="F106" s="228"/>
      <c r="G106" s="26">
        <f t="shared" si="5"/>
        <v>0</v>
      </c>
    </row>
    <row r="107" spans="1:7" s="117" customFormat="1" ht="12.75">
      <c r="A107" s="162" t="s">
        <v>15</v>
      </c>
      <c r="B107" s="162"/>
      <c r="C107" s="162"/>
      <c r="D107" s="162"/>
      <c r="E107" s="162"/>
      <c r="F107" s="162"/>
      <c r="G107" s="82">
        <f>SUM(G100:G106)</f>
        <v>0</v>
      </c>
    </row>
    <row r="108" spans="1:7" s="6" customFormat="1" ht="13.5" thickBot="1">
      <c r="A108" s="161"/>
      <c r="B108" s="161"/>
      <c r="C108" s="161"/>
      <c r="D108" s="161"/>
      <c r="E108" s="161"/>
      <c r="F108" s="161"/>
      <c r="G108" s="161"/>
    </row>
    <row r="109" spans="1:7" s="6" customFormat="1" ht="12.75">
      <c r="A109" s="31"/>
      <c r="B109" s="16"/>
      <c r="C109" s="55" t="s">
        <v>54</v>
      </c>
      <c r="D109" s="32"/>
      <c r="E109" s="32"/>
      <c r="F109" s="33"/>
      <c r="G109" s="34"/>
    </row>
    <row r="110" spans="1:7" s="6" customFormat="1" ht="38.25">
      <c r="A110" s="70">
        <v>1</v>
      </c>
      <c r="B110" s="35"/>
      <c r="C110" s="97" t="s">
        <v>55</v>
      </c>
      <c r="D110" s="24" t="s">
        <v>41</v>
      </c>
      <c r="E110" s="133">
        <v>4</v>
      </c>
      <c r="F110" s="229"/>
      <c r="G110" s="26">
        <f>E110*F110</f>
        <v>0</v>
      </c>
    </row>
    <row r="111" spans="1:7" s="6" customFormat="1" ht="78.75" customHeight="1">
      <c r="A111" s="70">
        <v>2</v>
      </c>
      <c r="B111" s="35"/>
      <c r="C111" s="101" t="s">
        <v>56</v>
      </c>
      <c r="D111" s="24" t="s">
        <v>41</v>
      </c>
      <c r="E111" s="133">
        <v>10</v>
      </c>
      <c r="F111" s="229"/>
      <c r="G111" s="26">
        <f>E111*F111</f>
        <v>0</v>
      </c>
    </row>
    <row r="112" spans="1:7" s="6" customFormat="1" ht="13.5" customHeight="1" thickBot="1">
      <c r="A112" s="162" t="s">
        <v>15</v>
      </c>
      <c r="B112" s="162"/>
      <c r="C112" s="162"/>
      <c r="D112" s="162"/>
      <c r="E112" s="162"/>
      <c r="F112" s="162"/>
      <c r="G112" s="75">
        <f>SUM(G110:G111)</f>
        <v>0</v>
      </c>
    </row>
    <row r="113" spans="1:7" s="6" customFormat="1" ht="25.5" customHeight="1">
      <c r="A113" s="59"/>
      <c r="B113" s="59"/>
      <c r="C113" s="59"/>
      <c r="D113" s="59"/>
      <c r="E113" s="59"/>
      <c r="F113" s="59"/>
      <c r="G113" s="58"/>
    </row>
    <row r="114" spans="1:7" s="6" customFormat="1" ht="17.25" customHeight="1">
      <c r="A114" s="163" t="s">
        <v>109</v>
      </c>
      <c r="B114" s="164"/>
      <c r="C114" s="164"/>
      <c r="D114" s="164"/>
      <c r="E114" s="164"/>
      <c r="F114" s="164"/>
      <c r="G114" s="165"/>
    </row>
    <row r="115" spans="1:7" s="9" customFormat="1" ht="12.75">
      <c r="A115" s="122"/>
      <c r="B115" s="123"/>
      <c r="C115" s="124" t="s">
        <v>110</v>
      </c>
      <c r="D115" s="125"/>
      <c r="E115" s="125"/>
      <c r="F115" s="126"/>
      <c r="G115" s="127"/>
    </row>
    <row r="116" spans="1:7" s="6" customFormat="1" ht="38.25">
      <c r="A116" s="70">
        <v>1</v>
      </c>
      <c r="B116" s="35"/>
      <c r="C116" s="128" t="s">
        <v>111</v>
      </c>
      <c r="D116" s="24" t="s">
        <v>3</v>
      </c>
      <c r="E116" s="133">
        <v>1</v>
      </c>
      <c r="F116" s="229"/>
      <c r="G116" s="26">
        <f>E116*F116</f>
        <v>0</v>
      </c>
    </row>
    <row r="117" spans="1:7" s="6" customFormat="1" ht="25.5">
      <c r="A117" s="108">
        <v>2</v>
      </c>
      <c r="B117" s="74"/>
      <c r="C117" s="129" t="s">
        <v>112</v>
      </c>
      <c r="D117" s="24" t="s">
        <v>3</v>
      </c>
      <c r="E117" s="134">
        <v>0.3</v>
      </c>
      <c r="F117" s="230"/>
      <c r="G117" s="69">
        <f>E117*F117</f>
        <v>0</v>
      </c>
    </row>
    <row r="118" spans="1:7" s="6" customFormat="1" ht="76.5">
      <c r="A118" s="70">
        <v>3</v>
      </c>
      <c r="B118" s="35"/>
      <c r="C118" s="128" t="s">
        <v>113</v>
      </c>
      <c r="D118" s="22" t="s">
        <v>9</v>
      </c>
      <c r="E118" s="135">
        <v>2</v>
      </c>
      <c r="F118" s="231"/>
      <c r="G118" s="69">
        <f aca="true" t="shared" si="6" ref="G118:G125">E118*F118</f>
        <v>0</v>
      </c>
    </row>
    <row r="119" spans="1:7" s="6" customFormat="1" ht="76.5">
      <c r="A119" s="70">
        <v>4</v>
      </c>
      <c r="B119" s="35"/>
      <c r="C119" s="128" t="s">
        <v>114</v>
      </c>
      <c r="D119" s="22" t="s">
        <v>9</v>
      </c>
      <c r="E119" s="135">
        <v>2</v>
      </c>
      <c r="F119" s="231"/>
      <c r="G119" s="69">
        <f t="shared" si="6"/>
        <v>0</v>
      </c>
    </row>
    <row r="120" spans="1:7" s="6" customFormat="1" ht="63.75">
      <c r="A120" s="70">
        <v>5</v>
      </c>
      <c r="B120" s="35"/>
      <c r="C120" s="128" t="s">
        <v>115</v>
      </c>
      <c r="D120" s="22" t="s">
        <v>9</v>
      </c>
      <c r="E120" s="135">
        <v>12</v>
      </c>
      <c r="F120" s="231"/>
      <c r="G120" s="69">
        <f t="shared" si="6"/>
        <v>0</v>
      </c>
    </row>
    <row r="121" spans="1:7" s="6" customFormat="1" ht="110.25" customHeight="1">
      <c r="A121" s="70">
        <v>6</v>
      </c>
      <c r="B121" s="35"/>
      <c r="C121" s="128" t="s">
        <v>116</v>
      </c>
      <c r="D121" s="22" t="s">
        <v>9</v>
      </c>
      <c r="E121" s="135">
        <v>2</v>
      </c>
      <c r="F121" s="231"/>
      <c r="G121" s="69">
        <f t="shared" si="6"/>
        <v>0</v>
      </c>
    </row>
    <row r="122" spans="1:13" s="6" customFormat="1" ht="108.75" customHeight="1">
      <c r="A122" s="70">
        <v>7</v>
      </c>
      <c r="B122" s="35"/>
      <c r="C122" s="128" t="s">
        <v>117</v>
      </c>
      <c r="D122" s="22" t="s">
        <v>9</v>
      </c>
      <c r="E122" s="135">
        <v>1</v>
      </c>
      <c r="F122" s="231"/>
      <c r="G122" s="69">
        <f t="shared" si="6"/>
        <v>0</v>
      </c>
      <c r="M122" s="119"/>
    </row>
    <row r="123" spans="1:7" s="6" customFormat="1" ht="54" customHeight="1">
      <c r="A123" s="70">
        <v>8</v>
      </c>
      <c r="B123" s="35"/>
      <c r="C123" s="128" t="s">
        <v>118</v>
      </c>
      <c r="D123" s="22" t="s">
        <v>9</v>
      </c>
      <c r="E123" s="135">
        <v>4</v>
      </c>
      <c r="F123" s="231"/>
      <c r="G123" s="69">
        <f t="shared" si="6"/>
        <v>0</v>
      </c>
    </row>
    <row r="124" spans="1:7" s="6" customFormat="1" ht="38.25">
      <c r="A124" s="70">
        <v>9</v>
      </c>
      <c r="B124" s="35"/>
      <c r="C124" s="141" t="s">
        <v>119</v>
      </c>
      <c r="D124" s="24" t="s">
        <v>3</v>
      </c>
      <c r="E124" s="135">
        <v>4</v>
      </c>
      <c r="F124" s="231"/>
      <c r="G124" s="69">
        <f t="shared" si="6"/>
        <v>0</v>
      </c>
    </row>
    <row r="125" spans="1:7" s="6" customFormat="1" ht="25.5">
      <c r="A125" s="70">
        <v>10</v>
      </c>
      <c r="B125" s="35"/>
      <c r="C125" s="141" t="s">
        <v>120</v>
      </c>
      <c r="D125" s="24" t="s">
        <v>3</v>
      </c>
      <c r="E125" s="135">
        <v>4</v>
      </c>
      <c r="F125" s="231"/>
      <c r="G125" s="69">
        <f t="shared" si="6"/>
        <v>0</v>
      </c>
    </row>
    <row r="126" spans="1:7" s="6" customFormat="1" ht="12.75">
      <c r="A126" s="162" t="s">
        <v>15</v>
      </c>
      <c r="B126" s="162"/>
      <c r="C126" s="162"/>
      <c r="D126" s="162"/>
      <c r="E126" s="162"/>
      <c r="F126" s="162"/>
      <c r="G126" s="82">
        <f>SUM(G116:G125)</f>
        <v>0</v>
      </c>
    </row>
    <row r="127" spans="1:7" s="5" customFormat="1" ht="13.5" thickBot="1">
      <c r="A127" s="219"/>
      <c r="B127" s="219"/>
      <c r="C127" s="219"/>
      <c r="D127" s="219"/>
      <c r="E127" s="219"/>
      <c r="F127" s="219"/>
      <c r="G127" s="219"/>
    </row>
    <row r="128" spans="1:7" ht="12.75">
      <c r="A128" s="31"/>
      <c r="B128" s="16"/>
      <c r="C128" s="55" t="s">
        <v>121</v>
      </c>
      <c r="D128" s="32"/>
      <c r="E128" s="32"/>
      <c r="F128" s="33"/>
      <c r="G128" s="34"/>
    </row>
    <row r="129" spans="1:7" ht="147.75" customHeight="1">
      <c r="A129" s="70">
        <v>1</v>
      </c>
      <c r="B129" s="35"/>
      <c r="C129" s="128" t="s">
        <v>122</v>
      </c>
      <c r="D129" s="24" t="s">
        <v>9</v>
      </c>
      <c r="E129" s="133">
        <v>1</v>
      </c>
      <c r="F129" s="229"/>
      <c r="G129" s="26">
        <f>E129*F129</f>
        <v>0</v>
      </c>
    </row>
    <row r="130" spans="1:7" ht="50.25" customHeight="1">
      <c r="A130" s="70">
        <v>2</v>
      </c>
      <c r="B130" s="35"/>
      <c r="C130" s="128" t="s">
        <v>119</v>
      </c>
      <c r="D130" s="24" t="s">
        <v>3</v>
      </c>
      <c r="E130" s="134">
        <v>2</v>
      </c>
      <c r="F130" s="231"/>
      <c r="G130" s="69">
        <f>E130*F130</f>
        <v>0</v>
      </c>
    </row>
    <row r="131" spans="1:7" ht="28.5" customHeight="1">
      <c r="A131" s="70">
        <v>3</v>
      </c>
      <c r="B131" s="35"/>
      <c r="C131" s="128" t="s">
        <v>120</v>
      </c>
      <c r="D131" s="24" t="s">
        <v>3</v>
      </c>
      <c r="E131" s="135">
        <v>2</v>
      </c>
      <c r="F131" s="231"/>
      <c r="G131" s="26">
        <f>E131*F131</f>
        <v>0</v>
      </c>
    </row>
    <row r="132" spans="1:7" ht="13.5" thickBot="1">
      <c r="A132" s="162" t="s">
        <v>15</v>
      </c>
      <c r="B132" s="162"/>
      <c r="C132" s="162"/>
      <c r="D132" s="162"/>
      <c r="E132" s="181"/>
      <c r="F132" s="181"/>
      <c r="G132" s="75">
        <f>SUM(G129:G131)</f>
        <v>0</v>
      </c>
    </row>
    <row r="133" spans="1:7" ht="13.5" thickBot="1">
      <c r="A133" s="180"/>
      <c r="B133" s="180"/>
      <c r="C133" s="180"/>
      <c r="D133" s="180"/>
      <c r="E133" s="180"/>
      <c r="F133" s="180"/>
      <c r="G133" s="180"/>
    </row>
    <row r="134" spans="1:7" ht="12.75">
      <c r="A134" s="31"/>
      <c r="B134" s="16"/>
      <c r="C134" s="55" t="s">
        <v>123</v>
      </c>
      <c r="D134" s="32"/>
      <c r="E134" s="32"/>
      <c r="F134" s="33"/>
      <c r="G134" s="34"/>
    </row>
    <row r="135" spans="1:7" ht="146.25" customHeight="1">
      <c r="A135" s="70">
        <v>1</v>
      </c>
      <c r="B135" s="35"/>
      <c r="C135" s="128" t="s">
        <v>124</v>
      </c>
      <c r="D135" s="24" t="s">
        <v>9</v>
      </c>
      <c r="E135" s="133">
        <v>1</v>
      </c>
      <c r="F135" s="229"/>
      <c r="G135" s="26">
        <f>E135*F135</f>
        <v>0</v>
      </c>
    </row>
    <row r="136" spans="1:7" s="9" customFormat="1" ht="146.25" customHeight="1">
      <c r="A136" s="70">
        <v>2</v>
      </c>
      <c r="B136" s="35"/>
      <c r="C136" s="128" t="s">
        <v>125</v>
      </c>
      <c r="D136" s="24" t="s">
        <v>3</v>
      </c>
      <c r="E136" s="134">
        <v>1</v>
      </c>
      <c r="F136" s="231"/>
      <c r="G136" s="69">
        <f>E136*F136</f>
        <v>0</v>
      </c>
    </row>
    <row r="137" spans="1:7" s="6" customFormat="1" ht="48" customHeight="1">
      <c r="A137" s="70">
        <v>3</v>
      </c>
      <c r="B137" s="35"/>
      <c r="C137" s="128" t="s">
        <v>119</v>
      </c>
      <c r="D137" s="24" t="s">
        <v>3</v>
      </c>
      <c r="E137" s="135">
        <v>4</v>
      </c>
      <c r="F137" s="231"/>
      <c r="G137" s="26">
        <f>E137*F137</f>
        <v>0</v>
      </c>
    </row>
    <row r="138" spans="1:7" s="6" customFormat="1" ht="32.25" customHeight="1">
      <c r="A138" s="70">
        <v>4</v>
      </c>
      <c r="B138" s="35"/>
      <c r="C138" s="128" t="s">
        <v>120</v>
      </c>
      <c r="D138" s="24" t="s">
        <v>3</v>
      </c>
      <c r="E138" s="136">
        <v>4</v>
      </c>
      <c r="F138" s="232"/>
      <c r="G138" s="26">
        <f>E138*F138</f>
        <v>0</v>
      </c>
    </row>
    <row r="139" spans="1:7" s="6" customFormat="1" ht="12.75">
      <c r="A139" s="162" t="s">
        <v>15</v>
      </c>
      <c r="B139" s="162"/>
      <c r="C139" s="162"/>
      <c r="D139" s="162"/>
      <c r="E139" s="181"/>
      <c r="F139" s="181"/>
      <c r="G139" s="82">
        <f>SUM(G135:G138)</f>
        <v>0</v>
      </c>
    </row>
    <row r="140" spans="1:7" s="5" customFormat="1" ht="13.5" thickBot="1">
      <c r="A140" s="182"/>
      <c r="B140" s="182"/>
      <c r="C140" s="182"/>
      <c r="D140" s="182"/>
      <c r="E140" s="182"/>
      <c r="F140" s="182"/>
      <c r="G140" s="182"/>
    </row>
    <row r="141" spans="1:7" ht="12.75">
      <c r="A141" s="31"/>
      <c r="B141" s="16"/>
      <c r="C141" s="55" t="s">
        <v>126</v>
      </c>
      <c r="D141" s="32"/>
      <c r="E141" s="32"/>
      <c r="F141" s="33"/>
      <c r="G141" s="34"/>
    </row>
    <row r="142" spans="1:7" s="9" customFormat="1" ht="151.5" customHeight="1">
      <c r="A142" s="70">
        <v>1</v>
      </c>
      <c r="B142" s="35"/>
      <c r="C142" s="128" t="s">
        <v>127</v>
      </c>
      <c r="D142" s="24" t="s">
        <v>9</v>
      </c>
      <c r="E142" s="133">
        <v>1</v>
      </c>
      <c r="F142" s="229"/>
      <c r="G142" s="26">
        <f>E142*F142</f>
        <v>0</v>
      </c>
    </row>
    <row r="143" spans="1:7" s="6" customFormat="1" ht="45" customHeight="1">
      <c r="A143" s="70">
        <v>2</v>
      </c>
      <c r="B143" s="35"/>
      <c r="C143" s="128" t="s">
        <v>119</v>
      </c>
      <c r="D143" s="24" t="s">
        <v>3</v>
      </c>
      <c r="E143" s="134">
        <v>4</v>
      </c>
      <c r="F143" s="231"/>
      <c r="G143" s="69">
        <f>E143*F143</f>
        <v>0</v>
      </c>
    </row>
    <row r="144" spans="1:7" s="6" customFormat="1" ht="32.25" customHeight="1">
      <c r="A144" s="70">
        <v>3</v>
      </c>
      <c r="B144" s="35"/>
      <c r="C144" s="128" t="s">
        <v>120</v>
      </c>
      <c r="D144" s="24" t="s">
        <v>3</v>
      </c>
      <c r="E144" s="135">
        <v>4</v>
      </c>
      <c r="F144" s="231"/>
      <c r="G144" s="26">
        <f>E144*F144</f>
        <v>0</v>
      </c>
    </row>
    <row r="145" spans="1:7" s="5" customFormat="1" ht="22.5" customHeight="1">
      <c r="A145" s="70">
        <v>4</v>
      </c>
      <c r="B145" s="35"/>
      <c r="C145" s="128" t="s">
        <v>128</v>
      </c>
      <c r="D145" s="24" t="s">
        <v>3</v>
      </c>
      <c r="E145" s="136">
        <v>1</v>
      </c>
      <c r="F145" s="232"/>
      <c r="G145" s="26">
        <f>E145*F145</f>
        <v>0</v>
      </c>
    </row>
    <row r="146" spans="1:7" s="5" customFormat="1" ht="51">
      <c r="A146" s="70">
        <v>5</v>
      </c>
      <c r="B146" s="35"/>
      <c r="C146" s="128" t="s">
        <v>129</v>
      </c>
      <c r="D146" s="24" t="s">
        <v>9</v>
      </c>
      <c r="E146" s="136">
        <v>4</v>
      </c>
      <c r="F146" s="232"/>
      <c r="G146" s="26">
        <f>E146*F146</f>
        <v>0</v>
      </c>
    </row>
    <row r="147" spans="1:7" ht="12.75">
      <c r="A147" s="162" t="s">
        <v>15</v>
      </c>
      <c r="B147" s="162"/>
      <c r="C147" s="162"/>
      <c r="D147" s="162"/>
      <c r="E147" s="181"/>
      <c r="F147" s="181"/>
      <c r="G147" s="82">
        <f>SUM(G142:G146)</f>
        <v>0</v>
      </c>
    </row>
    <row r="148" spans="1:7" s="9" customFormat="1" ht="13.5" thickBot="1">
      <c r="A148" s="182"/>
      <c r="B148" s="182"/>
      <c r="C148" s="182"/>
      <c r="D148" s="182"/>
      <c r="E148" s="182"/>
      <c r="F148" s="182"/>
      <c r="G148" s="182"/>
    </row>
    <row r="149" spans="1:7" s="6" customFormat="1" ht="12.75">
      <c r="A149" s="31"/>
      <c r="B149" s="16"/>
      <c r="C149" s="55" t="s">
        <v>130</v>
      </c>
      <c r="D149" s="32"/>
      <c r="E149" s="32"/>
      <c r="F149" s="33"/>
      <c r="G149" s="34"/>
    </row>
    <row r="150" spans="1:7" s="6" customFormat="1" ht="161.25" customHeight="1">
      <c r="A150" s="70">
        <v>1</v>
      </c>
      <c r="B150" s="35"/>
      <c r="C150" s="128" t="s">
        <v>131</v>
      </c>
      <c r="D150" s="24" t="s">
        <v>9</v>
      </c>
      <c r="E150" s="133">
        <v>1</v>
      </c>
      <c r="F150" s="229"/>
      <c r="G150" s="26">
        <f>E150*F150</f>
        <v>0</v>
      </c>
    </row>
    <row r="151" spans="1:7" s="6" customFormat="1" ht="44.25" customHeight="1">
      <c r="A151" s="70">
        <v>2</v>
      </c>
      <c r="B151" s="35"/>
      <c r="C151" s="128" t="s">
        <v>119</v>
      </c>
      <c r="D151" s="24" t="s">
        <v>3</v>
      </c>
      <c r="E151" s="134">
        <v>4</v>
      </c>
      <c r="F151" s="231"/>
      <c r="G151" s="69">
        <f>E151*F151</f>
        <v>0</v>
      </c>
    </row>
    <row r="152" spans="1:7" s="5" customFormat="1" ht="28.5" customHeight="1">
      <c r="A152" s="70">
        <v>3</v>
      </c>
      <c r="B152" s="35"/>
      <c r="C152" s="128" t="s">
        <v>120</v>
      </c>
      <c r="D152" s="24" t="s">
        <v>3</v>
      </c>
      <c r="E152" s="135">
        <v>4</v>
      </c>
      <c r="F152" s="231"/>
      <c r="G152" s="26">
        <f>E152*F152</f>
        <v>0</v>
      </c>
    </row>
    <row r="153" spans="1:7" ht="12.75">
      <c r="A153" s="70">
        <v>4</v>
      </c>
      <c r="B153" s="35"/>
      <c r="C153" s="128" t="s">
        <v>128</v>
      </c>
      <c r="D153" s="24" t="s">
        <v>3</v>
      </c>
      <c r="E153" s="136">
        <v>1</v>
      </c>
      <c r="F153" s="232"/>
      <c r="G153" s="26">
        <f>E153*F153</f>
        <v>0</v>
      </c>
    </row>
    <row r="154" spans="1:7" s="9" customFormat="1" ht="53.25" customHeight="1">
      <c r="A154" s="70">
        <v>5</v>
      </c>
      <c r="B154" s="35"/>
      <c r="C154" s="128" t="s">
        <v>132</v>
      </c>
      <c r="D154" s="24" t="s">
        <v>9</v>
      </c>
      <c r="E154" s="136">
        <v>4</v>
      </c>
      <c r="F154" s="232"/>
      <c r="G154" s="26">
        <f>E154*F154</f>
        <v>0</v>
      </c>
    </row>
    <row r="155" spans="1:7" s="6" customFormat="1" ht="12.75">
      <c r="A155" s="162" t="s">
        <v>15</v>
      </c>
      <c r="B155" s="162"/>
      <c r="C155" s="162"/>
      <c r="D155" s="162"/>
      <c r="E155" s="181"/>
      <c r="F155" s="181"/>
      <c r="G155" s="82">
        <f>SUM(G150:G154)</f>
        <v>0</v>
      </c>
    </row>
    <row r="156" spans="1:7" s="6" customFormat="1" ht="28.5" customHeight="1" thickBot="1">
      <c r="A156" s="2"/>
      <c r="B156" s="2"/>
      <c r="C156" s="2"/>
      <c r="D156" s="2"/>
      <c r="E156" s="2"/>
      <c r="F156" s="2"/>
      <c r="G156" s="2"/>
    </row>
    <row r="157" spans="1:7" s="6" customFormat="1" ht="12.75">
      <c r="A157" s="31"/>
      <c r="B157" s="16"/>
      <c r="C157" s="55" t="s">
        <v>133</v>
      </c>
      <c r="D157" s="32"/>
      <c r="E157" s="32"/>
      <c r="F157" s="33"/>
      <c r="G157" s="34"/>
    </row>
    <row r="158" spans="1:7" s="5" customFormat="1" ht="144" customHeight="1">
      <c r="A158" s="70">
        <v>1</v>
      </c>
      <c r="B158" s="35"/>
      <c r="C158" s="128" t="s">
        <v>134</v>
      </c>
      <c r="D158" s="24" t="s">
        <v>9</v>
      </c>
      <c r="E158" s="133">
        <v>1</v>
      </c>
      <c r="F158" s="229"/>
      <c r="G158" s="26">
        <f>E158*F158</f>
        <v>0</v>
      </c>
    </row>
    <row r="159" spans="1:7" ht="51.75" customHeight="1">
      <c r="A159" s="70">
        <v>2</v>
      </c>
      <c r="B159" s="35"/>
      <c r="C159" s="128" t="s">
        <v>119</v>
      </c>
      <c r="D159" s="24" t="s">
        <v>3</v>
      </c>
      <c r="E159" s="134">
        <v>4</v>
      </c>
      <c r="F159" s="231"/>
      <c r="G159" s="69">
        <f>E159*F159</f>
        <v>0</v>
      </c>
    </row>
    <row r="160" spans="1:7" ht="29.25" customHeight="1">
      <c r="A160" s="70">
        <v>3</v>
      </c>
      <c r="B160" s="35"/>
      <c r="C160" s="128" t="s">
        <v>120</v>
      </c>
      <c r="D160" s="24" t="s">
        <v>3</v>
      </c>
      <c r="E160" s="135">
        <v>4</v>
      </c>
      <c r="F160" s="231"/>
      <c r="G160" s="26">
        <f>E160*F160</f>
        <v>0</v>
      </c>
    </row>
    <row r="161" spans="1:7" ht="12.75">
      <c r="A161" s="162" t="s">
        <v>15</v>
      </c>
      <c r="B161" s="162"/>
      <c r="C161" s="162"/>
      <c r="D161" s="162"/>
      <c r="E161" s="181"/>
      <c r="F161" s="181"/>
      <c r="G161" s="82">
        <f>SUM(G158:G160)</f>
        <v>0</v>
      </c>
    </row>
    <row r="162" spans="2:7" ht="13.5" thickBot="1">
      <c r="B162" s="2"/>
      <c r="C162" s="2"/>
      <c r="D162" s="2"/>
      <c r="E162" s="2"/>
      <c r="F162" s="2"/>
      <c r="G162" s="2"/>
    </row>
    <row r="163" spans="1:7" ht="12.75">
      <c r="A163" s="31"/>
      <c r="B163" s="16"/>
      <c r="C163" s="55" t="s">
        <v>135</v>
      </c>
      <c r="D163" s="32"/>
      <c r="E163" s="32"/>
      <c r="F163" s="33"/>
      <c r="G163" s="34"/>
    </row>
    <row r="164" spans="1:7" ht="173.25" customHeight="1">
      <c r="A164" s="70">
        <v>1</v>
      </c>
      <c r="B164" s="35"/>
      <c r="C164" s="128" t="s">
        <v>136</v>
      </c>
      <c r="D164" s="24" t="s">
        <v>9</v>
      </c>
      <c r="E164" s="133">
        <v>1</v>
      </c>
      <c r="F164" s="229"/>
      <c r="G164" s="26">
        <f aca="true" t="shared" si="7" ref="G164:G169">E164*F164</f>
        <v>0</v>
      </c>
    </row>
    <row r="165" spans="1:7" ht="25.5">
      <c r="A165" s="70">
        <v>2</v>
      </c>
      <c r="B165" s="35"/>
      <c r="C165" s="128" t="s">
        <v>137</v>
      </c>
      <c r="D165" s="24" t="s">
        <v>3</v>
      </c>
      <c r="E165" s="134">
        <v>1</v>
      </c>
      <c r="F165" s="231"/>
      <c r="G165" s="69">
        <f t="shared" si="7"/>
        <v>0</v>
      </c>
    </row>
    <row r="166" spans="1:7" ht="48.75" customHeight="1">
      <c r="A166" s="70">
        <v>3</v>
      </c>
      <c r="B166" s="35"/>
      <c r="C166" s="128" t="s">
        <v>138</v>
      </c>
      <c r="D166" s="24" t="s">
        <v>9</v>
      </c>
      <c r="E166" s="135">
        <v>2</v>
      </c>
      <c r="F166" s="231"/>
      <c r="G166" s="26">
        <f t="shared" si="7"/>
        <v>0</v>
      </c>
    </row>
    <row r="167" spans="1:7" ht="29.25" customHeight="1">
      <c r="A167" s="70">
        <v>4</v>
      </c>
      <c r="B167" s="35"/>
      <c r="C167" s="128" t="s">
        <v>139</v>
      </c>
      <c r="D167" s="24" t="s">
        <v>3</v>
      </c>
      <c r="E167" s="136">
        <v>3</v>
      </c>
      <c r="F167" s="232"/>
      <c r="G167" s="26">
        <f t="shared" si="7"/>
        <v>0</v>
      </c>
    </row>
    <row r="168" spans="1:7" ht="48.75" customHeight="1">
      <c r="A168" s="70">
        <v>5</v>
      </c>
      <c r="B168" s="35"/>
      <c r="C168" s="128" t="s">
        <v>119</v>
      </c>
      <c r="D168" s="24" t="s">
        <v>3</v>
      </c>
      <c r="E168" s="136">
        <v>4</v>
      </c>
      <c r="F168" s="232"/>
      <c r="G168" s="26">
        <f t="shared" si="7"/>
        <v>0</v>
      </c>
    </row>
    <row r="169" spans="1:7" ht="48.75" customHeight="1">
      <c r="A169" s="70">
        <v>6</v>
      </c>
      <c r="B169" s="35"/>
      <c r="C169" s="128" t="s">
        <v>120</v>
      </c>
      <c r="D169" s="24" t="s">
        <v>3</v>
      </c>
      <c r="E169" s="136">
        <v>4</v>
      </c>
      <c r="F169" s="232"/>
      <c r="G169" s="26">
        <f t="shared" si="7"/>
        <v>0</v>
      </c>
    </row>
    <row r="170" spans="1:7" ht="12.75">
      <c r="A170" s="162" t="s">
        <v>15</v>
      </c>
      <c r="B170" s="162"/>
      <c r="C170" s="162"/>
      <c r="D170" s="162"/>
      <c r="E170" s="181"/>
      <c r="F170" s="181"/>
      <c r="G170" s="82">
        <f>SUM(G164:G169)</f>
        <v>0</v>
      </c>
    </row>
    <row r="171" s="2" customFormat="1" ht="13.5" thickBot="1">
      <c r="A171" s="1"/>
    </row>
    <row r="172" spans="1:7" s="2" customFormat="1" ht="12.75">
      <c r="A172" s="31"/>
      <c r="B172" s="16"/>
      <c r="C172" s="55" t="s">
        <v>140</v>
      </c>
      <c r="D172" s="32"/>
      <c r="E172" s="32"/>
      <c r="F172" s="33"/>
      <c r="G172" s="34"/>
    </row>
    <row r="173" spans="1:7" s="2" customFormat="1" ht="42.75" customHeight="1">
      <c r="A173" s="70">
        <v>1</v>
      </c>
      <c r="B173" s="35"/>
      <c r="C173" s="129" t="s">
        <v>141</v>
      </c>
      <c r="D173" s="24" t="s">
        <v>3</v>
      </c>
      <c r="E173" s="133">
        <v>160</v>
      </c>
      <c r="F173" s="229"/>
      <c r="G173" s="26">
        <f>E173*F173</f>
        <v>0</v>
      </c>
    </row>
    <row r="174" spans="1:7" s="2" customFormat="1" ht="20.25" customHeight="1">
      <c r="A174" s="70">
        <v>2</v>
      </c>
      <c r="B174" s="35"/>
      <c r="C174" s="129" t="s">
        <v>142</v>
      </c>
      <c r="D174" s="24" t="s">
        <v>3</v>
      </c>
      <c r="E174" s="134">
        <v>610</v>
      </c>
      <c r="F174" s="231"/>
      <c r="G174" s="69">
        <f>E174*F174</f>
        <v>0</v>
      </c>
    </row>
    <row r="175" spans="1:7" s="2" customFormat="1" ht="39" customHeight="1">
      <c r="A175" s="70">
        <v>3</v>
      </c>
      <c r="B175" s="35"/>
      <c r="C175" s="129" t="s">
        <v>143</v>
      </c>
      <c r="D175" s="24" t="s">
        <v>150</v>
      </c>
      <c r="E175" s="135">
        <v>610</v>
      </c>
      <c r="F175" s="231"/>
      <c r="G175" s="26">
        <f>E175*F175</f>
        <v>0</v>
      </c>
    </row>
    <row r="176" spans="1:7" s="27" customFormat="1" ht="171.75" customHeight="1">
      <c r="A176" s="70">
        <v>4</v>
      </c>
      <c r="B176" s="35"/>
      <c r="C176" s="128" t="s">
        <v>144</v>
      </c>
      <c r="D176" s="24" t="s">
        <v>150</v>
      </c>
      <c r="E176" s="136">
        <v>172.48</v>
      </c>
      <c r="F176" s="232"/>
      <c r="G176" s="26">
        <f aca="true" t="shared" si="8" ref="G176:G183">E176*F176</f>
        <v>0</v>
      </c>
    </row>
    <row r="177" spans="1:7" s="2" customFormat="1" ht="81" customHeight="1">
      <c r="A177" s="70">
        <v>5</v>
      </c>
      <c r="B177" s="35"/>
      <c r="C177" s="128" t="s">
        <v>145</v>
      </c>
      <c r="D177" s="24" t="s">
        <v>9</v>
      </c>
      <c r="E177" s="136">
        <v>53</v>
      </c>
      <c r="F177" s="232"/>
      <c r="G177" s="26">
        <f t="shared" si="8"/>
        <v>0</v>
      </c>
    </row>
    <row r="178" spans="1:7" s="2" customFormat="1" ht="45" customHeight="1">
      <c r="A178" s="70">
        <v>6</v>
      </c>
      <c r="B178" s="35"/>
      <c r="C178" s="128" t="s">
        <v>146</v>
      </c>
      <c r="D178" s="24" t="s">
        <v>3</v>
      </c>
      <c r="E178" s="136">
        <v>4.1</v>
      </c>
      <c r="F178" s="232"/>
      <c r="G178" s="26">
        <f t="shared" si="8"/>
        <v>0</v>
      </c>
    </row>
    <row r="179" spans="1:7" s="2" customFormat="1" ht="85.5" customHeight="1">
      <c r="A179" s="70">
        <v>7</v>
      </c>
      <c r="B179" s="35"/>
      <c r="C179" s="128" t="s">
        <v>147</v>
      </c>
      <c r="D179" s="24" t="s">
        <v>3</v>
      </c>
      <c r="E179" s="136">
        <v>2</v>
      </c>
      <c r="F179" s="232"/>
      <c r="G179" s="26">
        <f t="shared" si="8"/>
        <v>0</v>
      </c>
    </row>
    <row r="180" spans="1:7" s="2" customFormat="1" ht="35.25" customHeight="1">
      <c r="A180" s="70">
        <v>8</v>
      </c>
      <c r="B180" s="35"/>
      <c r="C180" s="128" t="s">
        <v>137</v>
      </c>
      <c r="D180" s="24" t="s">
        <v>3</v>
      </c>
      <c r="E180" s="136">
        <v>12</v>
      </c>
      <c r="F180" s="232"/>
      <c r="G180" s="26">
        <f t="shared" si="8"/>
        <v>0</v>
      </c>
    </row>
    <row r="181" spans="1:7" s="2" customFormat="1" ht="33.75" customHeight="1">
      <c r="A181" s="70">
        <v>9</v>
      </c>
      <c r="B181" s="35"/>
      <c r="C181" s="128" t="s">
        <v>139</v>
      </c>
      <c r="D181" s="24" t="s">
        <v>3</v>
      </c>
      <c r="E181" s="136">
        <v>7</v>
      </c>
      <c r="F181" s="232"/>
      <c r="G181" s="26">
        <f t="shared" si="8"/>
        <v>0</v>
      </c>
    </row>
    <row r="182" spans="1:7" s="2" customFormat="1" ht="45" customHeight="1">
      <c r="A182" s="70">
        <v>10</v>
      </c>
      <c r="B182" s="35"/>
      <c r="C182" s="128" t="s">
        <v>148</v>
      </c>
      <c r="D182" s="24" t="s">
        <v>3</v>
      </c>
      <c r="E182" s="136">
        <v>5</v>
      </c>
      <c r="F182" s="232"/>
      <c r="G182" s="26">
        <f t="shared" si="8"/>
        <v>0</v>
      </c>
    </row>
    <row r="183" spans="1:7" s="2" customFormat="1" ht="62.25" customHeight="1">
      <c r="A183" s="70">
        <v>11</v>
      </c>
      <c r="B183" s="35"/>
      <c r="C183" s="128" t="s">
        <v>149</v>
      </c>
      <c r="D183" s="24" t="s">
        <v>9</v>
      </c>
      <c r="E183" s="135">
        <v>159</v>
      </c>
      <c r="F183" s="231"/>
      <c r="G183" s="26">
        <f t="shared" si="8"/>
        <v>0</v>
      </c>
    </row>
    <row r="184" spans="1:7" s="2" customFormat="1" ht="17.25" customHeight="1">
      <c r="A184" s="212" t="s">
        <v>15</v>
      </c>
      <c r="B184" s="191"/>
      <c r="C184" s="191"/>
      <c r="D184" s="191"/>
      <c r="E184" s="191"/>
      <c r="F184" s="192"/>
      <c r="G184" s="82">
        <f>SUM(G173:G183)</f>
        <v>0</v>
      </c>
    </row>
    <row r="185" spans="1:7" s="2" customFormat="1" ht="12.75">
      <c r="A185" s="152"/>
      <c r="B185" s="152"/>
      <c r="C185" s="152"/>
      <c r="D185" s="152"/>
      <c r="E185" s="152"/>
      <c r="F185" s="152"/>
      <c r="G185" s="152"/>
    </row>
    <row r="186" spans="1:7" s="2" customFormat="1" ht="12.75">
      <c r="A186" s="213" t="s">
        <v>151</v>
      </c>
      <c r="B186" s="214"/>
      <c r="C186" s="214"/>
      <c r="D186" s="214"/>
      <c r="E186" s="214"/>
      <c r="F186" s="214"/>
      <c r="G186" s="215"/>
    </row>
    <row r="187" spans="1:7" s="2" customFormat="1" ht="12.75">
      <c r="A187" s="28">
        <v>1</v>
      </c>
      <c r="B187" s="216" t="s">
        <v>5</v>
      </c>
      <c r="C187" s="217"/>
      <c r="D187" s="217"/>
      <c r="E187" s="218"/>
      <c r="F187" s="145">
        <f>G10</f>
        <v>0</v>
      </c>
      <c r="G187" s="146"/>
    </row>
    <row r="188" spans="1:7" s="2" customFormat="1" ht="20.25" customHeight="1">
      <c r="A188" s="28">
        <v>2</v>
      </c>
      <c r="B188" s="142" t="s">
        <v>17</v>
      </c>
      <c r="C188" s="143"/>
      <c r="D188" s="143"/>
      <c r="E188" s="144"/>
      <c r="F188" s="145">
        <f>G19</f>
        <v>0</v>
      </c>
      <c r="G188" s="146"/>
    </row>
    <row r="189" spans="1:7" s="2" customFormat="1" ht="13.5" customHeight="1">
      <c r="A189" s="28">
        <v>3</v>
      </c>
      <c r="B189" s="142" t="s">
        <v>10</v>
      </c>
      <c r="C189" s="143"/>
      <c r="D189" s="143"/>
      <c r="E189" s="144"/>
      <c r="F189" s="145">
        <f>G32</f>
        <v>0</v>
      </c>
      <c r="G189" s="146"/>
    </row>
    <row r="190" spans="1:7" s="27" customFormat="1" ht="12.75">
      <c r="A190" s="28">
        <v>4</v>
      </c>
      <c r="B190" s="142" t="s">
        <v>25</v>
      </c>
      <c r="C190" s="143"/>
      <c r="D190" s="143"/>
      <c r="E190" s="144"/>
      <c r="F190" s="145">
        <f>G47</f>
        <v>0</v>
      </c>
      <c r="G190" s="146"/>
    </row>
    <row r="191" spans="1:7" s="2" customFormat="1" ht="12.75">
      <c r="A191" s="28">
        <v>5</v>
      </c>
      <c r="B191" s="142" t="s">
        <v>152</v>
      </c>
      <c r="C191" s="143"/>
      <c r="D191" s="143"/>
      <c r="E191" s="144"/>
      <c r="F191" s="145">
        <f>G55</f>
        <v>0</v>
      </c>
      <c r="G191" s="146"/>
    </row>
    <row r="192" spans="1:7" s="2" customFormat="1" ht="12.75">
      <c r="A192" s="28">
        <v>6</v>
      </c>
      <c r="B192" s="142" t="s">
        <v>31</v>
      </c>
      <c r="C192" s="143"/>
      <c r="D192" s="143"/>
      <c r="E192" s="144"/>
      <c r="F192" s="145">
        <f>G63</f>
        <v>0</v>
      </c>
      <c r="G192" s="146"/>
    </row>
    <row r="193" spans="1:7" s="2" customFormat="1" ht="12.75">
      <c r="A193" s="28">
        <v>7</v>
      </c>
      <c r="B193" s="142" t="s">
        <v>153</v>
      </c>
      <c r="C193" s="143"/>
      <c r="D193" s="143"/>
      <c r="E193" s="144"/>
      <c r="F193" s="145">
        <f>G86</f>
        <v>0</v>
      </c>
      <c r="G193" s="146"/>
    </row>
    <row r="194" spans="1:7" s="2" customFormat="1" ht="12.75">
      <c r="A194" s="28">
        <v>8</v>
      </c>
      <c r="B194" s="142" t="s">
        <v>43</v>
      </c>
      <c r="C194" s="143"/>
      <c r="D194" s="143"/>
      <c r="E194" s="144"/>
      <c r="F194" s="145">
        <f>G97</f>
        <v>0</v>
      </c>
      <c r="G194" s="146"/>
    </row>
    <row r="195" spans="1:7" s="2" customFormat="1" ht="12.75">
      <c r="A195" s="28">
        <v>9</v>
      </c>
      <c r="B195" s="142" t="s">
        <v>50</v>
      </c>
      <c r="C195" s="143"/>
      <c r="D195" s="143"/>
      <c r="E195" s="144"/>
      <c r="F195" s="145">
        <f>G107</f>
        <v>0</v>
      </c>
      <c r="G195" s="146"/>
    </row>
    <row r="196" spans="1:7" s="2" customFormat="1" ht="12.75">
      <c r="A196" s="28">
        <v>10</v>
      </c>
      <c r="B196" s="142" t="s">
        <v>54</v>
      </c>
      <c r="C196" s="143"/>
      <c r="D196" s="143"/>
      <c r="E196" s="144"/>
      <c r="F196" s="145">
        <f>G112</f>
        <v>0</v>
      </c>
      <c r="G196" s="146"/>
    </row>
    <row r="197" spans="1:7" s="2" customFormat="1" ht="12.75">
      <c r="A197" s="28">
        <v>11</v>
      </c>
      <c r="B197" s="142" t="s">
        <v>154</v>
      </c>
      <c r="C197" s="143"/>
      <c r="D197" s="143"/>
      <c r="E197" s="144"/>
      <c r="F197" s="145">
        <f>G126</f>
        <v>0</v>
      </c>
      <c r="G197" s="146"/>
    </row>
    <row r="198" spans="1:10" s="2" customFormat="1" ht="12.75">
      <c r="A198" s="28">
        <v>12</v>
      </c>
      <c r="B198" s="142" t="s">
        <v>121</v>
      </c>
      <c r="C198" s="143"/>
      <c r="D198" s="143"/>
      <c r="E198" s="144"/>
      <c r="F198" s="145">
        <f>G132</f>
        <v>0</v>
      </c>
      <c r="G198" s="146"/>
      <c r="J198" s="100"/>
    </row>
    <row r="199" spans="1:7" s="2" customFormat="1" ht="12.75">
      <c r="A199" s="28">
        <v>13</v>
      </c>
      <c r="B199" s="142" t="s">
        <v>123</v>
      </c>
      <c r="C199" s="143"/>
      <c r="D199" s="143"/>
      <c r="E199" s="144"/>
      <c r="F199" s="145">
        <f>G139</f>
        <v>0</v>
      </c>
      <c r="G199" s="146"/>
    </row>
    <row r="200" spans="1:7" s="2" customFormat="1" ht="12.75">
      <c r="A200" s="28">
        <v>14</v>
      </c>
      <c r="B200" s="142" t="s">
        <v>126</v>
      </c>
      <c r="C200" s="143"/>
      <c r="D200" s="143"/>
      <c r="E200" s="144"/>
      <c r="F200" s="145">
        <f>G147</f>
        <v>0</v>
      </c>
      <c r="G200" s="146"/>
    </row>
    <row r="201" spans="1:7" s="2" customFormat="1" ht="12.75">
      <c r="A201" s="28">
        <v>15</v>
      </c>
      <c r="B201" s="142" t="s">
        <v>130</v>
      </c>
      <c r="C201" s="143"/>
      <c r="D201" s="143"/>
      <c r="E201" s="144"/>
      <c r="F201" s="145">
        <f>G155</f>
        <v>0</v>
      </c>
      <c r="G201" s="146"/>
    </row>
    <row r="202" spans="1:7" s="2" customFormat="1" ht="12.75">
      <c r="A202" s="28">
        <v>16</v>
      </c>
      <c r="B202" s="142" t="s">
        <v>133</v>
      </c>
      <c r="C202" s="143"/>
      <c r="D202" s="143"/>
      <c r="E202" s="144"/>
      <c r="F202" s="145">
        <f>G161</f>
        <v>0</v>
      </c>
      <c r="G202" s="146"/>
    </row>
    <row r="203" spans="1:7" s="2" customFormat="1" ht="12.75">
      <c r="A203" s="28">
        <v>17</v>
      </c>
      <c r="B203" s="142" t="s">
        <v>135</v>
      </c>
      <c r="C203" s="143"/>
      <c r="D203" s="143"/>
      <c r="E203" s="144"/>
      <c r="F203" s="145">
        <f>G170</f>
        <v>0</v>
      </c>
      <c r="G203" s="146"/>
    </row>
    <row r="204" spans="1:7" s="2" customFormat="1" ht="12.75">
      <c r="A204" s="28">
        <v>18</v>
      </c>
      <c r="B204" s="142" t="s">
        <v>140</v>
      </c>
      <c r="C204" s="143"/>
      <c r="D204" s="143"/>
      <c r="E204" s="144"/>
      <c r="F204" s="145">
        <f>G184</f>
        <v>0</v>
      </c>
      <c r="G204" s="146"/>
    </row>
    <row r="205" spans="1:7" s="2" customFormat="1" ht="12.75">
      <c r="A205" s="28">
        <v>19</v>
      </c>
      <c r="B205" s="147" t="s">
        <v>11</v>
      </c>
      <c r="C205" s="148"/>
      <c r="D205" s="148"/>
      <c r="E205" s="149"/>
      <c r="F205" s="145">
        <f>SUM(F187:F204)*0.1</f>
        <v>0</v>
      </c>
      <c r="G205" s="146"/>
    </row>
    <row r="206" spans="1:9" s="2" customFormat="1" ht="15.75" customHeight="1">
      <c r="A206" s="137"/>
      <c r="B206" s="138" t="s">
        <v>4</v>
      </c>
      <c r="C206" s="139"/>
      <c r="D206" s="139"/>
      <c r="E206" s="140"/>
      <c r="F206" s="150">
        <f>SUM(F187:F205)</f>
        <v>0</v>
      </c>
      <c r="G206" s="151"/>
      <c r="I206" s="100"/>
    </row>
    <row r="207" spans="1:7" s="2" customFormat="1" ht="12.75">
      <c r="A207" s="1"/>
      <c r="B207" s="1"/>
      <c r="C207" s="1"/>
      <c r="D207" s="1"/>
      <c r="E207" s="1"/>
      <c r="F207" s="1"/>
      <c r="G207" s="1"/>
    </row>
    <row r="211" spans="1:7" s="2" customFormat="1" ht="12.75">
      <c r="A211" s="1"/>
      <c r="B211" s="1"/>
      <c r="C211" s="1"/>
      <c r="D211" s="1"/>
      <c r="E211" s="1"/>
      <c r="F211" s="1"/>
      <c r="G211" s="1"/>
    </row>
    <row r="212" ht="54.75" customHeight="1"/>
    <row r="230" spans="1:7" s="2" customFormat="1" ht="12.75">
      <c r="A230" s="1"/>
      <c r="B230" s="1"/>
      <c r="C230" s="1"/>
      <c r="D230" s="1"/>
      <c r="E230" s="1"/>
      <c r="F230" s="1"/>
      <c r="G230" s="1"/>
    </row>
  </sheetData>
  <sheetProtection sheet="1"/>
  <mergeCells count="92">
    <mergeCell ref="A186:G186"/>
    <mergeCell ref="B187:E187"/>
    <mergeCell ref="F187:G187"/>
    <mergeCell ref="A132:F132"/>
    <mergeCell ref="A127:G127"/>
    <mergeCell ref="A139:F139"/>
    <mergeCell ref="A161:F161"/>
    <mergeCell ref="A170:F170"/>
    <mergeCell ref="A65:G65"/>
    <mergeCell ref="D68:G68"/>
    <mergeCell ref="A68:A72"/>
    <mergeCell ref="A184:F184"/>
    <mergeCell ref="A1:G1"/>
    <mergeCell ref="A10:F10"/>
    <mergeCell ref="A19:F19"/>
    <mergeCell ref="A47:F47"/>
    <mergeCell ref="A33:F33"/>
    <mergeCell ref="A155:F155"/>
    <mergeCell ref="A148:G148"/>
    <mergeCell ref="A86:F86"/>
    <mergeCell ref="A66:G66"/>
    <mergeCell ref="A97:F97"/>
    <mergeCell ref="A64:G64"/>
    <mergeCell ref="D78:G78"/>
    <mergeCell ref="A87:G87"/>
    <mergeCell ref="A78:A82"/>
    <mergeCell ref="B78:B82"/>
    <mergeCell ref="A133:G133"/>
    <mergeCell ref="A147:F147"/>
    <mergeCell ref="A140:G140"/>
    <mergeCell ref="A4:G4"/>
    <mergeCell ref="A22:A24"/>
    <mergeCell ref="B22:B24"/>
    <mergeCell ref="D22:G22"/>
    <mergeCell ref="A49:G49"/>
    <mergeCell ref="A56:G56"/>
    <mergeCell ref="A32:F32"/>
    <mergeCell ref="A11:G11"/>
    <mergeCell ref="A20:G20"/>
    <mergeCell ref="A48:G48"/>
    <mergeCell ref="B68:B72"/>
    <mergeCell ref="A75:A77"/>
    <mergeCell ref="B75:B77"/>
    <mergeCell ref="A55:F55"/>
    <mergeCell ref="A63:F63"/>
    <mergeCell ref="A89:A93"/>
    <mergeCell ref="B89:B93"/>
    <mergeCell ref="D89:G89"/>
    <mergeCell ref="A98:G98"/>
    <mergeCell ref="A108:G108"/>
    <mergeCell ref="A126:F126"/>
    <mergeCell ref="A114:G114"/>
    <mergeCell ref="A107:F107"/>
    <mergeCell ref="A112:F112"/>
    <mergeCell ref="F188:G188"/>
    <mergeCell ref="B189:E189"/>
    <mergeCell ref="F189:G189"/>
    <mergeCell ref="B190:E190"/>
    <mergeCell ref="F190:G190"/>
    <mergeCell ref="B191:E191"/>
    <mergeCell ref="F191:G191"/>
    <mergeCell ref="B188:E188"/>
    <mergeCell ref="B192:E192"/>
    <mergeCell ref="F192:G192"/>
    <mergeCell ref="B193:E193"/>
    <mergeCell ref="F193:G193"/>
    <mergeCell ref="B194:E194"/>
    <mergeCell ref="F194:G194"/>
    <mergeCell ref="B195:E195"/>
    <mergeCell ref="F195:G195"/>
    <mergeCell ref="B196:E196"/>
    <mergeCell ref="F196:G196"/>
    <mergeCell ref="B197:E197"/>
    <mergeCell ref="F197:G197"/>
    <mergeCell ref="B198:E198"/>
    <mergeCell ref="F198:G198"/>
    <mergeCell ref="B205:E205"/>
    <mergeCell ref="F205:G205"/>
    <mergeCell ref="F206:G206"/>
    <mergeCell ref="A185:G185"/>
    <mergeCell ref="B199:E199"/>
    <mergeCell ref="B200:E200"/>
    <mergeCell ref="B201:E201"/>
    <mergeCell ref="B202:E202"/>
    <mergeCell ref="B203:E203"/>
    <mergeCell ref="B204:E204"/>
    <mergeCell ref="F199:G199"/>
    <mergeCell ref="F200:G200"/>
    <mergeCell ref="F201:G201"/>
    <mergeCell ref="F202:G202"/>
    <mergeCell ref="F203:G203"/>
    <mergeCell ref="F204:G204"/>
  </mergeCells>
  <printOptions/>
  <pageMargins left="0.7" right="0.7" top="0.75" bottom="0.75" header="0.3" footer="0.3"/>
  <pageSetup horizontalDpi="600" verticalDpi="600" orientation="portrait" paperSize="9" scale="3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G7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Vesnanew</dc:creator>
  <cp:keywords/>
  <dc:description/>
  <cp:lastModifiedBy>Co&amp;Work4</cp:lastModifiedBy>
  <cp:lastPrinted>2018-05-09T12:50:44Z</cp:lastPrinted>
  <dcterms:created xsi:type="dcterms:W3CDTF">2008-05-16T09:09:56Z</dcterms:created>
  <dcterms:modified xsi:type="dcterms:W3CDTF">2018-12-17T13:16:25Z</dcterms:modified>
  <cp:category/>
  <cp:version/>
  <cp:contentType/>
  <cp:contentStatus/>
</cp:coreProperties>
</file>